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0" yWindow="570" windowWidth="28455" windowHeight="11955"/>
  </bookViews>
  <sheets>
    <sheet name="Все года" sheetId="1" r:id="rId1"/>
  </sheets>
  <definedNames>
    <definedName name="_xlnm.Print_Titles" localSheetId="0">'Все года'!$17:$17</definedName>
  </definedNames>
  <calcPr calcId="125725"/>
</workbook>
</file>

<file path=xl/calcChain.xml><?xml version="1.0" encoding="utf-8"?>
<calcChain xmlns="http://schemas.openxmlformats.org/spreadsheetml/2006/main">
  <c r="AY18" i="1"/>
  <c r="AY19"/>
  <c r="AY22"/>
  <c r="BM22" s="1"/>
  <c r="AY23"/>
  <c r="BM23" s="1"/>
  <c r="AY24"/>
  <c r="BM24" s="1"/>
  <c r="AY25"/>
  <c r="BM25" s="1"/>
  <c r="AY26"/>
  <c r="AY27"/>
  <c r="BM27" s="1"/>
  <c r="AY29"/>
  <c r="BM29" s="1"/>
  <c r="AY30"/>
  <c r="BM30" s="1"/>
  <c r="AY31"/>
  <c r="AY32"/>
  <c r="BM32" s="1"/>
  <c r="AY34"/>
  <c r="AY35"/>
  <c r="AY36"/>
  <c r="AY37"/>
  <c r="AY38"/>
  <c r="BM38" s="1"/>
  <c r="AY40"/>
  <c r="BM40" s="1"/>
  <c r="AY41"/>
  <c r="BM41" s="1"/>
  <c r="AY42"/>
  <c r="BM42" s="1"/>
  <c r="AY44"/>
  <c r="BM44" s="1"/>
  <c r="AY45"/>
  <c r="BM45" s="1"/>
  <c r="AY166"/>
  <c r="BM166" s="1"/>
  <c r="AY167"/>
  <c r="BM167" s="1"/>
  <c r="AY168"/>
  <c r="BM168" s="1"/>
  <c r="AY164"/>
  <c r="AY162"/>
  <c r="BM162" s="1"/>
  <c r="AY163"/>
  <c r="AY160"/>
  <c r="BM160" s="1"/>
  <c r="AY159"/>
  <c r="BM159" s="1"/>
  <c r="AY156"/>
  <c r="AY157" s="1"/>
  <c r="BM157" s="1"/>
  <c r="AY153"/>
  <c r="AY154"/>
  <c r="BM154" s="1"/>
  <c r="AY152"/>
  <c r="BM152" s="1"/>
  <c r="AY149"/>
  <c r="BM149" s="1"/>
  <c r="AY150"/>
  <c r="AY48"/>
  <c r="AY47" s="1"/>
  <c r="BM47" s="1"/>
  <c r="AY49"/>
  <c r="BM49" s="1"/>
  <c r="AY20"/>
  <c r="AY145"/>
  <c r="AY144" s="1"/>
  <c r="AY142"/>
  <c r="BM142" s="1"/>
  <c r="AY138"/>
  <c r="BM138" s="1"/>
  <c r="AY135"/>
  <c r="BM135" s="1"/>
  <c r="AY136"/>
  <c r="BM136" s="1"/>
  <c r="AY132"/>
  <c r="BM132" s="1"/>
  <c r="AY128"/>
  <c r="AY129"/>
  <c r="AY126"/>
  <c r="AY125" s="1"/>
  <c r="BM125" s="1"/>
  <c r="AY123"/>
  <c r="BM123" s="1"/>
  <c r="AY124"/>
  <c r="BM124" s="1"/>
  <c r="AY120"/>
  <c r="AY119" s="1"/>
  <c r="BM119" s="1"/>
  <c r="AY116"/>
  <c r="BM116" s="1"/>
  <c r="AY112"/>
  <c r="BM112" s="1"/>
  <c r="AY113"/>
  <c r="BM113" s="1"/>
  <c r="AY108"/>
  <c r="BM108" s="1"/>
  <c r="AY104"/>
  <c r="BM104" s="1"/>
  <c r="AY100"/>
  <c r="AY99" s="1"/>
  <c r="BM99" s="1"/>
  <c r="AY97"/>
  <c r="BM97" s="1"/>
  <c r="AY95"/>
  <c r="AY94" s="1"/>
  <c r="AY92"/>
  <c r="AY91" s="1"/>
  <c r="AY88"/>
  <c r="AY87" s="1"/>
  <c r="BM87" s="1"/>
  <c r="AY73"/>
  <c r="BM73" s="1"/>
  <c r="AY83"/>
  <c r="BM83" s="1"/>
  <c r="AY70"/>
  <c r="BM70" s="1"/>
  <c r="AY72"/>
  <c r="BM72" s="1"/>
  <c r="AY65"/>
  <c r="AY64" s="1"/>
  <c r="AY62"/>
  <c r="BM62" s="1"/>
  <c r="AY182"/>
  <c r="BM182" s="1"/>
  <c r="AY180"/>
  <c r="BM180" s="1"/>
  <c r="BM19"/>
  <c r="BM20"/>
  <c r="BM21"/>
  <c r="BM26"/>
  <c r="BM28"/>
  <c r="BM31"/>
  <c r="BM33"/>
  <c r="BM34"/>
  <c r="BM35"/>
  <c r="BM36"/>
  <c r="BM37"/>
  <c r="BM39"/>
  <c r="BM43"/>
  <c r="BM46"/>
  <c r="BM48"/>
  <c r="BM50"/>
  <c r="BM51"/>
  <c r="BM52"/>
  <c r="BM53"/>
  <c r="BM54"/>
  <c r="BM55"/>
  <c r="BM56"/>
  <c r="BM57"/>
  <c r="BM58"/>
  <c r="BM59"/>
  <c r="BM60"/>
  <c r="BM63"/>
  <c r="BM66"/>
  <c r="BM67"/>
  <c r="BM68"/>
  <c r="BM74"/>
  <c r="BM75"/>
  <c r="BM76"/>
  <c r="BM77"/>
  <c r="BM78"/>
  <c r="BM79"/>
  <c r="BM80"/>
  <c r="BM81"/>
  <c r="BM82"/>
  <c r="BM86"/>
  <c r="BM89"/>
  <c r="BM92"/>
  <c r="BM95"/>
  <c r="BM96"/>
  <c r="BM101"/>
  <c r="BM110"/>
  <c r="BM117"/>
  <c r="BM118"/>
  <c r="BM120"/>
  <c r="BM121"/>
  <c r="BM127"/>
  <c r="BM128"/>
  <c r="BM129"/>
  <c r="BM130"/>
  <c r="BM133"/>
  <c r="BM139"/>
  <c r="BM146"/>
  <c r="BM147"/>
  <c r="BM148"/>
  <c r="BM150"/>
  <c r="BM153"/>
  <c r="BM155"/>
  <c r="BM156"/>
  <c r="BM158"/>
  <c r="BM161"/>
  <c r="BM163"/>
  <c r="BM164"/>
  <c r="BM165"/>
  <c r="BM169"/>
  <c r="BM170"/>
  <c r="BM171"/>
  <c r="BM172"/>
  <c r="BM173"/>
  <c r="BM174"/>
  <c r="BM175"/>
  <c r="BM176"/>
  <c r="BM177"/>
  <c r="BM178"/>
  <c r="BM179"/>
  <c r="BM181"/>
  <c r="BM183"/>
  <c r="BM184"/>
  <c r="BM185"/>
  <c r="BM186"/>
  <c r="BM187"/>
  <c r="BM188"/>
  <c r="BM189"/>
  <c r="BM193"/>
  <c r="BM194"/>
  <c r="BM195"/>
  <c r="BM196"/>
  <c r="BM197"/>
  <c r="BM198"/>
  <c r="BM199"/>
  <c r="AY192"/>
  <c r="BM192" s="1"/>
  <c r="BM18"/>
  <c r="AY151" l="1"/>
  <c r="BM151" s="1"/>
  <c r="AY143"/>
  <c r="BM143" s="1"/>
  <c r="BM144"/>
  <c r="BM145"/>
  <c r="BM88"/>
  <c r="AY84"/>
  <c r="BM84" s="1"/>
  <c r="AY103"/>
  <c r="BM103" s="1"/>
  <c r="AY122"/>
  <c r="BM122" s="1"/>
  <c r="AY137"/>
  <c r="BM137" s="1"/>
  <c r="BM126"/>
  <c r="AY107"/>
  <c r="BM107" s="1"/>
  <c r="AY115"/>
  <c r="AY131"/>
  <c r="BM131" s="1"/>
  <c r="AY134"/>
  <c r="BM134" s="1"/>
  <c r="AY141"/>
  <c r="BM100"/>
  <c r="BM65"/>
  <c r="AY71"/>
  <c r="BM71" s="1"/>
  <c r="AY98"/>
  <c r="BM98" s="1"/>
  <c r="AY93"/>
  <c r="BM93" s="1"/>
  <c r="BM94"/>
  <c r="BM91"/>
  <c r="AY90"/>
  <c r="BM90" s="1"/>
  <c r="AY191"/>
  <c r="AY111"/>
  <c r="BM111" s="1"/>
  <c r="AY69"/>
  <c r="BM69" s="1"/>
  <c r="BM64"/>
  <c r="AY61"/>
  <c r="BM61" s="1"/>
  <c r="AY102" l="1"/>
  <c r="BM102" s="1"/>
  <c r="AY140"/>
  <c r="BM140" s="1"/>
  <c r="BM141"/>
  <c r="BM115"/>
  <c r="AY114"/>
  <c r="AY106"/>
  <c r="BM106" s="1"/>
  <c r="AY190"/>
  <c r="BM190" s="1"/>
  <c r="BM191"/>
  <c r="AY105" l="1"/>
  <c r="AY85" s="1"/>
  <c r="BM85" s="1"/>
  <c r="AY109"/>
  <c r="BM109" s="1"/>
  <c r="BM114"/>
  <c r="BM105"/>
</calcChain>
</file>

<file path=xl/sharedStrings.xml><?xml version="1.0" encoding="utf-8"?>
<sst xmlns="http://schemas.openxmlformats.org/spreadsheetml/2006/main" count="1241" uniqueCount="275">
  <si>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</si>
  <si>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</si>
  <si>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</si>
  <si>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</si>
  <si>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</si>
  <si>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</si>
  <si>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</si>
  <si>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</si>
  <si>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</si>
  <si>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</si>
  <si>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</si>
  <si>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</si>
  <si>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</si>
  <si>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</si>
  <si>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</si>
  <si>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</si>
  <si>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2023 г.</t>
  </si>
  <si>
    <t>2023 г. (Ф)</t>
  </si>
  <si>
    <t>2023 г. (Р)</t>
  </si>
  <si>
    <t>2023 г. (М)</t>
  </si>
  <si>
    <t>2023 г. (П)</t>
  </si>
  <si>
    <t>2024 г.</t>
  </si>
  <si>
    <t>2024 г. (Ф)</t>
  </si>
  <si>
    <t>2024 г. (Р)</t>
  </si>
  <si>
    <t>2024 г. (М)</t>
  </si>
  <si>
    <t>2024 г. (П)</t>
  </si>
  <si>
    <t>МЕСТНАЯ АДМИНИСТРАЦИЯ МУНИЦИПАЛЬНОГО ОБРАЗОВАНИЯ РОПШИНСКОЕ СЕЛЬСКОЕ ПОСЕЛЕНИЕ</t>
  </si>
  <si>
    <t>911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</si>
  <si>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</si>
  <si>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</si>
  <si>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</si>
  <si>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</si>
  <si>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</si>
  <si>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Опубликование муниципальных правовых актов и иных официальных документов и информирование о деятельности органов местного самоуправления в печатных изданиях.</t>
  </si>
  <si>
    <t>06.4.01.01210</t>
  </si>
  <si>
    <t>Опубликование муниципальных правовых актов и иных официальных документов и информирование о деятельности органов местного самоуправления в печатных изданиях. (Иные закупки товаров, работ и услуг для обеспечения государственных (муниципальных) нужд)</t>
  </si>
  <si>
    <t>240</t>
  </si>
  <si>
    <t>Информирование населения о деятельности исполнительных и представительных органов государственной власти и местного самоуправления.</t>
  </si>
  <si>
    <t>06.4.01.01220</t>
  </si>
  <si>
    <t>Информирование населения о деятельности исполнительных и представительных органов государственной власти и местного самоуправления. (Иные закупки товаров, работ и услуг для обеспечения государственных (муниципальных) нужд)</t>
  </si>
  <si>
    <t>Обеспечение деятельности главы муниципального образования, главы местной администрации</t>
  </si>
  <si>
    <t>99.0.00.00200</t>
  </si>
  <si>
    <t>Обеспечение деятельности главы муниципального образования, главы местной администрации (Расходы на выплаты персоналу государственных (муниципальных) органов)</t>
  </si>
  <si>
    <t>120</t>
  </si>
  <si>
    <t>Обеспечение деятельности главы муниципального образования, главы местной администрации (Социальные выплаты гражданам, кроме публичных нормативных социальных выплат)</t>
  </si>
  <si>
    <t>320</t>
  </si>
  <si>
    <t>Обеспечение деятельности аппаратов органов местного самоуправления</t>
  </si>
  <si>
    <t>99.0.00.00210</t>
  </si>
  <si>
    <t>Обеспечение деятельности аппаратов органов местного самоуправления (Расходы на выплаты персоналу государственных (муниципальных) органов)</t>
  </si>
  <si>
    <t>Обеспечение деятельности аппаратов органов местного самоуправления (Иные закупки товаров, работ и услуг для обеспечения государственных (муниципальных) нужд)</t>
  </si>
  <si>
    <t>Обеспечение деятельности аппаратов органов местного самоуправления (Социальные выплаты гражданам, кроме публичных нормативных социальных выплат)</t>
  </si>
  <si>
    <t>Обеспечение деятельности аппаратов органов местного самоуправления (Бюджетные инвестиции)</t>
  </si>
  <si>
    <t>410</t>
  </si>
  <si>
    <t>Обеспечение деятельности аппаратов органов местного самоуправления (Уплата налогов, сборов и иных платежей)</t>
  </si>
  <si>
    <t>850</t>
  </si>
  <si>
    <t>Иные межбюджетные трансферты на исполнение переданных полномочий по исполнению бюджета и контролю за исполнением данного бюджета</t>
  </si>
  <si>
    <t>99.0.00.06010</t>
  </si>
  <si>
    <t>Иные межбюджетные трансферты на исполнение переданных полномочий по исполнению бюджета и контролю за исполнением данного бюджета (Иные межбюджетные трансферты)</t>
  </si>
  <si>
    <t>540</t>
  </si>
  <si>
    <t>Резервные фонды</t>
  </si>
  <si>
    <t>11</t>
  </si>
  <si>
    <t>Реализация мероприятий за счет средств резервного фонда</t>
  </si>
  <si>
    <t>99.0.00.80050</t>
  </si>
  <si>
    <t>Реализация мероприятий за счет средств резервного фонда (Резервные средства)</t>
  </si>
  <si>
    <t>870</t>
  </si>
  <si>
    <t>Другие общегосударственные вопросы</t>
  </si>
  <si>
    <t>13</t>
  </si>
  <si>
    <t>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</t>
  </si>
  <si>
    <t>99.0.00.71340</t>
  </si>
  <si>
    <t>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 (Иные закупки товаров, работ и услуг для обеспечения государственных (муниципальных) нужд)</t>
  </si>
  <si>
    <t>Прочие мероприятия в рамках полномочий органов местного самоуправления</t>
  </si>
  <si>
    <t>99.0.00.80070</t>
  </si>
  <si>
    <t>Прочие мероприятия в рамках полномочий органов местного самоуправления (Иные закупки товаров, работ и услуг для обеспечения государственных (муниципальных) нужд)</t>
  </si>
  <si>
    <t>Прочие мероприятия в рамках полномочий органов местного самоуправления (Исполнение судебных актов)</t>
  </si>
  <si>
    <t>Прочие мероприятия в рамках полномочий органов местного самоуправления (Уплата налогов, сборов и иных платежей)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</si>
  <si>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</si>
  <si>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</si>
  <si>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</si>
  <si>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</si>
  <si>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Ленинградской области</t>
  </si>
  <si>
    <t>99.0.00.51180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</si>
  <si>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Ленинградской области (Расходы на выплаты персоналу государственных (муниципальных) органов)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</si>
  <si>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</si>
  <si>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</si>
  <si>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</si>
  <si>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Мероприятия по пожарной безопасности.</t>
  </si>
  <si>
    <t>07.4.01.01250</t>
  </si>
  <si>
    <t>Мероприятия по пожарной безопасности. (Иные закупки товаров, работ и услуг для обеспечения государственных (муниципальных) нужд)</t>
  </si>
  <si>
    <t>Предупреждение и ликвидация последствий чрезвычайных ситуаций и стихийных бедствий природного и техногенного характера.</t>
  </si>
  <si>
    <t>07.4.01.01260</t>
  </si>
  <si>
    <t>Предупреждение и ликвидация последствий чрезвычайных ситуаций и стихийных бедствий природного и техногенного характера. (Иные закупки товаров, работ и услуг для обеспечения государственных (муниципальных) нужд)</t>
  </si>
  <si>
    <t>Другие вопросы в области национальной безопасности и правоохранительной деятельности</t>
  </si>
  <si>
    <t>14</t>
  </si>
  <si>
    <t>Профилактика экстремизма и терроризма.</t>
  </si>
  <si>
    <t>07.4.01.01240</t>
  </si>
  <si>
    <t>Профилактика экстремизма и терроризма. (Иные закупки товаров, работ и услуг для обеспечения государственных (муниципальных) нужд)</t>
  </si>
  <si>
    <t>НАЦИОНАЛЬНАЯ ЭКОНОМИКА</t>
  </si>
  <si>
    <t>Дорожное хозяйство (дорожные фонды)</t>
  </si>
  <si>
    <t>09</t>
  </si>
  <si>
    <t>Содержание и ремонт дорог общего пользования местного значения, дворовых территорий многоквартирных домов и проездов к ним.</t>
  </si>
  <si>
    <t>03.4.01.01110</t>
  </si>
  <si>
    <t>Содержание и ремонт дорог общего пользования местного значения, дворовых территорий многоквартирных домов и проездов к ним. (Иные закупки товаров, работ и услуг для обеспечения государственных (муниципальных) нужд)</t>
  </si>
  <si>
    <t>Мероприятия по повышению безопасности дорожного движения на территории Ропшинского сельского поселения.</t>
  </si>
  <si>
    <t>03.4.01.01140</t>
  </si>
  <si>
    <t>Мероприятия по повышению безопасности дорожного движения на территории Ропшинского сельского поселения. (Иные закупки товаров, работ и услуг для обеспечения государственных (муниципальных) нужд)</t>
  </si>
  <si>
    <t>Паспортизация автомобильных дорог местного значения Ропшинского сельского поселения.</t>
  </si>
  <si>
    <t>03.4.01.01150</t>
  </si>
  <si>
    <t>Паспортизация автомобильных дорог местного значения Ропшинского сельского поселения. (Иные закупки товаров, работ и услуг для обеспечения государственных (муниципальных) нужд)</t>
  </si>
  <si>
    <t>Мероприятия по капитальному ремонту и ремонту дорог общего пользования местного значения,имеющих приоритетный социально-значимый характер.</t>
  </si>
  <si>
    <t>03.4.01.S4200</t>
  </si>
  <si>
    <t>Мероприятия по капитальному ремонту и ремонту дорог общего пользования местного значения,имеющих приоритетный социально-значимый характер. (Иные закупки товаров, работ и услуг для обеспечения государственных (муниципальных) нужд)</t>
  </si>
  <si>
    <t>Строительство и реконструкция (в том числе и проектирование) автомобильных дорог местного значения.</t>
  </si>
  <si>
    <t>03.4.02.01130</t>
  </si>
  <si>
    <t>Мероприятия по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</si>
  <si>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08.4.01.S4770</t>
  </si>
  <si>
    <t>Мероприятия по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(Иные закупки товаров, работ и услуг для обеспечения государственных (муниципальных) нужд)</t>
  </si>
  <si>
    <t>Другие вопросы в области национальной экономики</t>
  </si>
  <si>
    <t>12</t>
  </si>
  <si>
    <t>Прочие мероприятия в области градостроения и землепользования</t>
  </si>
  <si>
    <t>99.0.00.80030</t>
  </si>
  <si>
    <t>Прочие мероприятия в области градостроения и землепользования (Иные закупки товаров, работ и услуг для обеспечения государственных (муниципальных) нужд)</t>
  </si>
  <si>
    <t>ЖИЛИЩНО-КОММУНАЛЬНОЕ ХОЗЯЙСТВО</t>
  </si>
  <si>
    <t>05</t>
  </si>
  <si>
    <t>Жилищное хозяйство</t>
  </si>
  <si>
    <t>Мероприятия в области жилищного хозяйства</t>
  </si>
  <si>
    <t>99.0.00.80060</t>
  </si>
  <si>
    <t>Мероприятия в области жилищного хозяйства (Иные закупки товаров, работ и услуг для обеспечения государственных (муниципальных) нужд)</t>
  </si>
  <si>
    <t>Мероприятия в области жилищного хозяйства (Субсидии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компаний))</t>
  </si>
  <si>
    <t>Коммунальное хозяйство</t>
  </si>
  <si>
    <t>Мероприятия по строительству и реконструкции объектов коммунальной инфраструктуры.</t>
  </si>
  <si>
    <t>Мероприятия по строительству и реконструкции объектов коммунальной инфраструктуры. (Бюджетные инвестиции)</t>
  </si>
  <si>
    <t>Мероприятия по содержанию объектов коммунальной инфраструктуры.</t>
  </si>
  <si>
    <t>02.4.01.01090</t>
  </si>
  <si>
    <t>Мероприятия по содержанию объектов коммунальной инфраструктуры. (Иные закупки товаров, работ и услуг для обеспечения государственных (муниципальных) нужд)</t>
  </si>
  <si>
    <t>Благоустройство</t>
  </si>
  <si>
    <t>Развитие и содержание сети уличного освещения.</t>
  </si>
  <si>
    <t>04.4.01.01160</t>
  </si>
  <si>
    <t>Развитие и содержание сети уличного освещения. (Иные закупки товаров, работ и услуг для обеспечения государственных (муниципальных) нужд)</t>
  </si>
  <si>
    <t>Озеленение.</t>
  </si>
  <si>
    <t>04.4.01.01170</t>
  </si>
  <si>
    <t>Озеленение. (Иные закупки товаров, работ и услуг для обеспечения государственных (муниципальных) нужд)</t>
  </si>
  <si>
    <t>Мероприятия по обустройству, ремонту и содержанию внешних объектов инфраструктуры благоустройства.</t>
  </si>
  <si>
    <t>04.4.01.01180</t>
  </si>
  <si>
    <t>Мероприятия по обустройству, ремонту и содержанию внешних объектов инфраструктуры благоустройства. (Иные закупки товаров, работ и услуг для обеспечения государственных (муниципальных) нужд)</t>
  </si>
  <si>
    <t>Мероприятия по санитарной очистке территории поселения.</t>
  </si>
  <si>
    <t>04.4.01.01190</t>
  </si>
  <si>
    <t>Мероприятия по санитарной очистке территории поселения. (Иные закупки товаров, работ и услуг для обеспечения государственных (муниципальных) нужд)</t>
  </si>
  <si>
    <t>Мероприятия по созданию мест(площадок) накопления твёрдых коммунальных отходов.</t>
  </si>
  <si>
    <t>04.4.01.S4790</t>
  </si>
  <si>
    <t>Мероприятия по созданию мест(площадок) накопления твёрдых коммунальных отходов. (Иные закупки товаров, работ и услуг для обеспечения государственных (муниципальных) нужд)</t>
  </si>
  <si>
    <t>Комплекс мероприятий по борьбе с борщевиком Сосновского".</t>
  </si>
  <si>
    <t>05.4.01.S4310</t>
  </si>
  <si>
    <t>Комплекс мероприятий по борьбе с борщевиком Сосновского". (Иные закупки товаров, работ и услуг для обеспечения государственных (муниципальных) нужд)</t>
  </si>
  <si>
    <t>Мероприятия по реализации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Лненинградской области"</t>
  </si>
  <si>
    <t>08.4.01.S4660</t>
  </si>
  <si>
    <t>Мероприятия по реализации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Лненинградской области" (Иные закупки товаров, работ и услуг для обеспечения государственных (муниципальных) нужд)</t>
  </si>
  <si>
    <t>Иные межбюджетные трансферты на исполнение переданных полномочий по организации ритуальных услуг и содержанию мест захоронений</t>
  </si>
  <si>
    <t>99.0.00.06040</t>
  </si>
  <si>
    <t>Иные межбюджетные трансферты на исполнение переданных полномочий по организации ритуальных услуг и содержанию мест захоронений (Иные межбюджетные трансферты)</t>
  </si>
  <si>
    <t>ОБРАЗОВАНИЕ</t>
  </si>
  <si>
    <t>Молодежная политика</t>
  </si>
  <si>
    <t>Организация временных оплачиваемых рабочих мест для несовершеннолетних граждан.</t>
  </si>
  <si>
    <t>Организация временных оплачиваемых рабочих мест для несовершеннолетних граждан. (Расходы на выплаты персоналу казенных учреждений)</t>
  </si>
  <si>
    <t>110</t>
  </si>
  <si>
    <t>КУЛЬТУРА, КИНЕМАТОГРАФИЯ</t>
  </si>
  <si>
    <t>08</t>
  </si>
  <si>
    <t>Культура</t>
  </si>
  <si>
    <t>Обеспечение деятельности муниципальных казенных учреждений.</t>
  </si>
  <si>
    <t>01.4.01.00230</t>
  </si>
  <si>
    <t>Обеспечение деятельности муниципальных казенных учреждений. (Расходы на выплаты персоналу казенных учреждений)</t>
  </si>
  <si>
    <t>Обеспечение деятельности муниципальных казенных учреждений. (Иные закупки товаров, работ и услуг для обеспечения государственных (муниципальных) нужд)</t>
  </si>
  <si>
    <t>Организация поселенческих культурно-массовых мероприятий и праздников.</t>
  </si>
  <si>
    <t>01.4.01.01010</t>
  </si>
  <si>
    <t>Организация поселенческих культурно-массовых мероприятий и праздников. (Иные закупки товаров, работ и услуг для обеспечения государственных (муниципальных) нужд)</t>
  </si>
  <si>
    <t>Мероприятия по капитальному ремонту объектов культуры.</t>
  </si>
  <si>
    <t>Мероприятия по капитальному ремонту объектов культуры. (Иные закупки товаров, работ и услуг для обеспечения государственных (муниципальных) нужд)</t>
  </si>
  <si>
    <t>Мероприятия по обеспечению стимулирующих выплат работникам муниципальных учреждений культуры.</t>
  </si>
  <si>
    <t>01.4.01.S0360</t>
  </si>
  <si>
    <t>Мероприятия по обеспечению стимулирующих выплат работникам муниципальных учреждений культуры. (Расходы на выплаты персоналу казенных учреждений)</t>
  </si>
  <si>
    <t>Обеспечение деятельности муниципальных казенных учреждений в сфере библиотечного обслуживания.</t>
  </si>
  <si>
    <t>01.4.02.00230</t>
  </si>
  <si>
    <t>Обеспечение деятельности муниципальных казенных учреждений в сфере библиотечного обслуживания. (Расходы на выплаты персоналу казенных учреждений)</t>
  </si>
  <si>
    <t>Обеспечение деятельности муниципальных казенных учреждений в сфере библиотечного обслуживания. (Иные закупки товаров, работ и услуг для обеспечения государственных (муниципальных) нужд)</t>
  </si>
  <si>
    <t>01.4.02.S0360</t>
  </si>
  <si>
    <t>СОЦИАЛЬНАЯ ПОЛИТИКА</t>
  </si>
  <si>
    <t>Пенсионное обеспечение</t>
  </si>
  <si>
    <t>Прочие расходы в рамках полномочий органов местного самоуправления</t>
  </si>
  <si>
    <t>99.0.00.00271</t>
  </si>
  <si>
    <t>Прочие расходы в рамках полномочий органов местного самоуправления (Публичные нормативные социальные выплаты гражданам)</t>
  </si>
  <si>
    <t>310</t>
  </si>
  <si>
    <t>ФИЗИЧЕСКАЯ КУЛЬТУРА И СПОРТ</t>
  </si>
  <si>
    <t>Физическая культура</t>
  </si>
  <si>
    <t>01.4.03.00230</t>
  </si>
  <si>
    <t>СОВЕТ ДЕПУТАТОВ МУНИЦИПАЛЬНОГО ОБРАЗОВАНИЯ РОПШИНСКОЕ СЕЛЬСКОЕ ПОСЕЛЕНИЕ МУНИЦИПАЛЬНОГО ОБРАЗОВАНИЯ ЛОМОНОСОВСКОГО МУНИЦИПАЛЬНОГО РАЙОНА ЛЕНИНГРАДСКОЙ ОБЛАСТИ</t>
  </si>
  <si>
    <t>956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</si>
  <si>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</si>
  <si>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межбюджетные трансферты на исполнение переданных полномочий по осуществлению внешнего муниципального финансового контроля</t>
  </si>
  <si>
    <t>99.0.00.06030</t>
  </si>
  <si>
    <t>Иные межбюджетные трансферты на исполнение переданных полномочий по осуществлению внешнего муниципального финансового контроля (Иные межбюджетные трансферты)</t>
  </si>
  <si>
    <t>Всего</t>
  </si>
  <si>
    <t>руб.</t>
  </si>
  <si>
    <t>УТВЕРЖДЕНО</t>
  </si>
  <si>
    <t>решением Совета депутатов</t>
  </si>
  <si>
    <t>Строительство и реконструкция (в том числе и проектирование) автомобильных дорог местного значения. (Иные закупки товаров, работ и услуг для обеспечения государственных (муниципальных) нужд)</t>
  </si>
  <si>
    <t>Мероприятия по санитарной очистке территории поселения</t>
  </si>
  <si>
    <t>Мероприятия по санитарной очистке территории поселения (Иные закупки товаров, работ и услуг для обеспечения государственных (муниципальных) нужд)</t>
  </si>
  <si>
    <t>Опубликование муниципальных правовых актов и иных официальных документов и информирование о деятельности органов местного самоуправления в печатных изданиях. (Закупка товаров, работ и услуг для обеспечения государственных (муниципальных) нужд)</t>
  </si>
  <si>
    <t>200</t>
  </si>
  <si>
    <t>Иные закупки товаров, работ и услуг для обеспечения государственных (муниципальных) нужд</t>
  </si>
  <si>
    <t>Информирование населения о деятельности исполнительных и представительных органов государственной власти и местного самоуправления. (Закупка товаров, работ и услуг для обеспечения государственных (муниципальных) нужд)</t>
  </si>
  <si>
    <t>Обеспечение деятельности главы муниципального образования, главы местной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</si>
  <si>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100</t>
  </si>
  <si>
    <t>Расходы на выплаты персоналу государственных (муниципальных) органов</t>
  </si>
  <si>
    <t>Обеспечение деятельности главы муниципального образования, главы местной администрации (Социальное обеспечение и иные выплаты населению)</t>
  </si>
  <si>
    <t>300</t>
  </si>
  <si>
    <t>Социальные выплаты гражданам, кроме публичных нормативных социальных выплат</t>
  </si>
  <si>
    <t>Обеспечение деятельности аппаратов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</si>
  <si>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аппаратов органов местного самоуправления (Закупка товаров, работ и услуг для обеспечения государственных (муниципальных) нужд)</t>
  </si>
  <si>
    <t>Обеспечение деятельности аппаратов органов местного самоуправления (Социальное обеспечение и иные выплаты населению)</t>
  </si>
  <si>
    <t>Обеспечение деятельности аппаратов органов местного самоуправления (Капитальные вложения в объекты государственной (муниципальной) собственности)</t>
  </si>
  <si>
    <t>400</t>
  </si>
  <si>
    <t>Бюджетные инвестиции</t>
  </si>
  <si>
    <t>Обеспечение деятельности аппаратов органов местного самоуправления (Иные бюджетные ассигнования)</t>
  </si>
  <si>
    <t>800</t>
  </si>
  <si>
    <t>Уплата налогов, сборов и иных платежей</t>
  </si>
  <si>
    <t>Иные межбюджетные трансферты на исполнение переданных полномочий по исполнению бюджета и контролю за исполнением данного бюджета (Межбюджетные трансферты)</t>
  </si>
  <si>
    <t>500</t>
  </si>
  <si>
    <t>Иные межбюджетные трансферты</t>
  </si>
  <si>
    <t>Поощрение муниципальных управленческих команд за достижение показателей деятельности.</t>
  </si>
  <si>
    <t>99.0.00.75490</t>
  </si>
  <si>
    <t>Поощрение муниципальных управленческих команд за достижение показателей деятельности.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</si>
  <si>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Реализация мероприятий за счет средств резервного фонда (Иные бюджетные ассигнования)</t>
  </si>
  <si>
    <t>Резервные средства</t>
  </si>
  <si>
    <t>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 (Закупка товаров, работ и услуг для обеспечения государственных (муниципальных) нужд)</t>
  </si>
  <si>
    <t>Прочие мероприятия в области градостроения и землепользования (Закупка товаров, работ и услуг для обеспечения государственных (муниципальных) нужд)</t>
  </si>
  <si>
    <t>Прочие мероприятия в рамках полномочий органов местного самоуправления (Закупка товаров, работ и услуг для обеспечения государственных (муниципальных) нужд)</t>
  </si>
  <si>
    <t>Прочие мероприятия в рамках полномочий органов местного самоуправления (Иные бюджетные ассигнования)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</si>
  <si>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Ленинградской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</si>
  <si>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Ленинградской области (Закупка товаров, работ и услуг для обеспечения государственных (муниципальных) нужд)</t>
  </si>
  <si>
    <t>Мероприятия по пожарной безопасности. (Закупка товаров, работ и услуг для обеспечения государственных (муниципальных) нужд)</t>
  </si>
  <si>
    <t>Предупреждение и ликвидация последствий чрезвычайных ситуаций и стихийных бедствий природного и техногенного характера. (Закупка товаров, работ и услуг для обеспечения государственных (муниципальных) нужд)</t>
  </si>
  <si>
    <t>Профилактика экстремизма и терроризма. (Закупка товаров, работ и услуг для обеспечения государственных (муниципальных) нужд)</t>
  </si>
  <si>
    <t>Содержание и ремонт дорог общего пользования местного значения, дворовых территорий многоквартирных домов и проездов к ним. (Закупка товаров, работ и услуг для обеспечения государственных (муниципальных) нужд)</t>
  </si>
  <si>
    <t>Мероприятия по повышению безопасности дорожного движения на территории Ропшинского сельского поселения. (Закупка товаров, работ и услуг для обеспечения государственных (муниципальных) нужд)</t>
  </si>
  <si>
    <t>Паспортизация автомобильных дорог местного значения Ропшинского сельского поселения. (Закупка товаров, работ и услуг для обеспечения государственных (муниципальных) нужд)</t>
  </si>
  <si>
    <t>Мероприятия по капитальному ремонту и ремонту дорог общего пользования местного значения,имеющих приоритетный социально-значимый характер. (Закупка товаров, работ и услуг для обеспечения государственных (муниципальных) нужд)</t>
  </si>
  <si>
    <t>Строительство и реконструкция (в том числе и проектирование) автомобильных дорог местного значения. (Закупка товаров, работ и услуг для обеспечения государственных (муниципальных) нужд)</t>
  </si>
  <si>
    <t>Мероприятия по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(Закупка товаров, работ и услуг для обеспечения государственных (муниципальных) нужд)</t>
  </si>
  <si>
    <t>Мероприятия в области жилищного хозяйства (Закупка товаров, работ и услуг для обеспечения государственных (муниципальных) нужд)</t>
  </si>
  <si>
    <t>Мероприятия по содержанию объектов коммунальной инфраструктуры. (Закупка товаров, работ и услуг для обеспечения государственных (муниципальных) нужд)</t>
  </si>
  <si>
    <t>Развитие и содержание сети уличного освещения. (Закупка товаров, работ и услуг для обеспечения государственных (муниципальных) нужд)</t>
  </si>
  <si>
    <t>Озеленение. (Закупка товаров, работ и услуг для обеспечения государственных (муниципальных) нужд)</t>
  </si>
  <si>
    <t>Мероприятия по обустройству, ремонту и содержанию внешних объектов инфраструктуры благоустройства. (Закупка товаров, работ и услуг для обеспечения государственных (муниципальных) нужд)</t>
  </si>
  <si>
    <t>Мероприятия по санитарной очистке территории поселения. (Закупка товаров, работ и услуг для обеспечения государственных (муниципальных) нужд)</t>
  </si>
  <si>
    <t>Мероприятия по созданию мест(площадок) накопления твёрдых коммунальных отходов. (Закупка товаров, работ и услуг для обеспечения государственных (муниципальных) нужд)</t>
  </si>
  <si>
    <t>Комплекс мероприятий по борьбе с борщевиком Сосновского". (Закупка товаров, работ и услуг для обеспечения государственных (муниципальных) нужд)</t>
  </si>
  <si>
    <t>Мероприятия по реализации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Лненинградской области" (Закупка товаров, работ и услуг для обеспечения государственных (муниципальных) нужд)</t>
  </si>
  <si>
    <t>Иные межбюджетные трансферты на исполнение переданных полномочий по организации ритуальных услуг и содержанию мест захоронений (Межбюджетные трансферты)</t>
  </si>
  <si>
    <t>Расходы на выплаты персоналу казенных учреждений</t>
  </si>
  <si>
    <t>Обеспечение деятельности муниципальных казенных учреждений.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</si>
  <si>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казенных учреждений. (Закупка товаров, работ и услуг для обеспечения государственных (муниципальных) нужд)</t>
  </si>
  <si>
    <t>Обеспечение деятельности муниципальных казенных учреждений. (Иные бюджетные ассигнования)</t>
  </si>
  <si>
    <t>Организация поселенческих культурно-массовых мероприятий и праздников. (Закупка товаров, работ и услуг для обеспечения государственных (муниципальных) нужд)</t>
  </si>
  <si>
    <t>Мероприятия по обеспечению стимулирующих выплат работникам муниципальных учреждений культуры.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</si>
  <si>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казенных учреждений в сфере библиотечного обслуживания.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</si>
  <si>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казенных учреждений в сфере библиотечного обслуживания. (Закупка товаров, работ и услуг для обеспечения государственных (муниципальных) нужд)</t>
  </si>
  <si>
    <t>Прочие расходы в рамках полномочий органов местного самоуправления (Социальное обеспечение и иные выплаты населению)</t>
  </si>
  <si>
    <t>Публичные нормативные социальные выплаты гражданам</t>
  </si>
  <si>
    <t>Иные межбюджетные трансферты на исполнение переданных полномочий по осуществлению внешнего муниципального финансового контроля (Межбюджетные трансферты)</t>
  </si>
  <si>
    <t>Отчет об исполнении расходов бюджета по ведомственной структуре расходов бюджета Ропшинского сельского поселения Ломоносовского муниципального района Ленинградской области за 2021 год</t>
  </si>
  <si>
    <t>№  от 2023г.</t>
  </si>
  <si>
    <t>(Приложение 2)</t>
  </si>
  <si>
    <t xml:space="preserve"> План 2022 г.</t>
  </si>
  <si>
    <t>Исполнение</t>
  </si>
  <si>
    <t>%% исполнения</t>
  </si>
</sst>
</file>

<file path=xl/styles.xml><?xml version="1.0" encoding="utf-8"?>
<styleSheet xmlns="http://schemas.openxmlformats.org/spreadsheetml/2006/main">
  <numFmts count="1">
    <numFmt numFmtId="164" formatCode="?"/>
  </numFmts>
  <fonts count="9">
    <font>
      <sz val="11"/>
      <color indexed="8"/>
      <name val="Calibri"/>
      <family val="2"/>
      <scheme val="minor"/>
    </font>
    <font>
      <sz val="14"/>
      <color indexed="8"/>
      <name val="Times New Roman"/>
    </font>
    <font>
      <sz val="8"/>
      <color indexed="8"/>
      <name val="Times New Roman"/>
    </font>
    <font>
      <b/>
      <sz val="12"/>
      <color indexed="0"/>
      <name val="Times New Roman"/>
    </font>
    <font>
      <sz val="12"/>
      <color indexed="0"/>
      <name val="Times New Roman"/>
    </font>
    <font>
      <i/>
      <sz val="12"/>
      <color indexed="0"/>
      <name val="Times New Roman"/>
    </font>
    <font>
      <sz val="11"/>
      <color indexed="8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2" borderId="1"/>
  </cellStyleXfs>
  <cellXfs count="31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right" vertical="center"/>
    </xf>
    <xf numFmtId="49" fontId="3" fillId="2" borderId="2" xfId="0" applyNumberFormat="1" applyFont="1" applyFill="1" applyBorder="1" applyAlignment="1">
      <alignment horizontal="justify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4" fontId="3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4" fontId="5" fillId="2" borderId="2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 horizontal="justify" vertical="center" wrapText="1"/>
    </xf>
    <xf numFmtId="164" fontId="5" fillId="2" borderId="2" xfId="0" applyNumberFormat="1" applyFont="1" applyFill="1" applyBorder="1" applyAlignment="1">
      <alignment horizontal="justify" vertical="center" wrapText="1"/>
    </xf>
    <xf numFmtId="164" fontId="3" fillId="2" borderId="2" xfId="0" applyNumberFormat="1" applyFont="1" applyFill="1" applyBorder="1" applyAlignment="1">
      <alignment horizontal="justify" vertical="center" wrapText="1"/>
    </xf>
    <xf numFmtId="0" fontId="0" fillId="2" borderId="1" xfId="1" applyFont="1" applyAlignment="1">
      <alignment horizontal="center"/>
    </xf>
    <xf numFmtId="0" fontId="0" fillId="0" borderId="1" xfId="0" applyBorder="1"/>
    <xf numFmtId="49" fontId="3" fillId="2" borderId="2" xfId="0" applyNumberFormat="1" applyFont="1" applyFill="1" applyBorder="1" applyAlignment="1">
      <alignment horizontal="center" vertical="center" wrapText="1"/>
    </xf>
    <xf numFmtId="0" fontId="7" fillId="2" borderId="1" xfId="1" applyFont="1" applyAlignment="1">
      <alignment horizont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10" fontId="0" fillId="0" borderId="1" xfId="0" applyNumberFormat="1" applyBorder="1"/>
    <xf numFmtId="10" fontId="1" fillId="2" borderId="1" xfId="0" applyNumberFormat="1" applyFont="1" applyFill="1" applyBorder="1" applyAlignment="1">
      <alignment horizontal="right" vertical="center" wrapText="1"/>
    </xf>
    <xf numFmtId="10" fontId="8" fillId="2" borderId="1" xfId="1" applyNumberFormat="1" applyFont="1" applyAlignment="1">
      <alignment horizontal="right"/>
    </xf>
    <xf numFmtId="10" fontId="0" fillId="0" borderId="0" xfId="0" applyNumberFormat="1"/>
    <xf numFmtId="10" fontId="3" fillId="2" borderId="2" xfId="0" applyNumberFormat="1" applyFont="1" applyFill="1" applyBorder="1" applyAlignment="1">
      <alignment horizontal="center" vertical="center" wrapText="1"/>
    </xf>
    <xf numFmtId="10" fontId="2" fillId="2" borderId="2" xfId="0" applyNumberFormat="1" applyFont="1" applyFill="1" applyBorder="1" applyAlignment="1">
      <alignment vertical="center"/>
    </xf>
    <xf numFmtId="10" fontId="3" fillId="2" borderId="2" xfId="0" applyNumberFormat="1" applyFont="1" applyFill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291"/>
  <sheetViews>
    <sheetView showGridLines="0" tabSelected="1" zoomScale="85" zoomScaleNormal="85" workbookViewId="0">
      <selection activeCell="AY19" sqref="AY19"/>
    </sheetView>
  </sheetViews>
  <sheetFormatPr defaultRowHeight="10.15" customHeight="1"/>
  <cols>
    <col min="1" max="1" width="43.140625" customWidth="1"/>
    <col min="2" max="2" width="5.85546875" bestFit="1" customWidth="1"/>
    <col min="3" max="4" width="4.140625" bestFit="1" customWidth="1"/>
    <col min="5" max="5" width="15.140625" bestFit="1" customWidth="1"/>
    <col min="6" max="19" width="8" hidden="1"/>
    <col min="20" max="20" width="5.28515625" bestFit="1" customWidth="1"/>
    <col min="21" max="36" width="8" hidden="1"/>
    <col min="37" max="37" width="26" customWidth="1"/>
    <col min="38" max="50" width="8" hidden="1"/>
    <col min="51" max="51" width="26" customWidth="1"/>
    <col min="52" max="64" width="8" hidden="1"/>
    <col min="65" max="65" width="26" style="27" customWidth="1"/>
    <col min="66" max="69" width="8" hidden="1"/>
  </cols>
  <sheetData>
    <row r="1" spans="1:69" ht="15">
      <c r="BM1" s="26" t="s">
        <v>201</v>
      </c>
    </row>
    <row r="2" spans="1:69" ht="15">
      <c r="BM2" s="26" t="s">
        <v>202</v>
      </c>
    </row>
    <row r="3" spans="1:69" ht="15">
      <c r="BM3" s="26" t="s">
        <v>270</v>
      </c>
    </row>
    <row r="4" spans="1:69" ht="15">
      <c r="BM4" s="26" t="s">
        <v>271</v>
      </c>
    </row>
    <row r="5" spans="1:69" ht="9.75" hidden="1" customHeight="1"/>
    <row r="6" spans="1:69" ht="9.75" hidden="1" customHeight="1"/>
    <row r="7" spans="1:69" ht="9.75" hidden="1" customHeight="1"/>
    <row r="8" spans="1:69" ht="9.75" hidden="1" customHeight="1"/>
    <row r="9" spans="1:69" ht="9.75" hidden="1" customHeight="1"/>
    <row r="10" spans="1:69" ht="9.75" hidden="1" customHeight="1"/>
    <row r="11" spans="1:69" ht="9.75" hidden="1" customHeight="1"/>
    <row r="12" spans="1:69" s="18" customFormat="1" ht="90" customHeight="1">
      <c r="A12" s="21" t="s">
        <v>269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</row>
    <row r="13" spans="1:69" ht="15"/>
    <row r="14" spans="1:69" ht="19.899999999999999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25" t="s">
        <v>200</v>
      </c>
      <c r="BN14" s="1"/>
      <c r="BO14" s="1"/>
      <c r="BP14" s="1"/>
      <c r="BQ14" s="1"/>
    </row>
    <row r="15" spans="1:69" s="19" customFormat="1" ht="15" customHeight="1">
      <c r="A15" s="22" t="s">
        <v>5</v>
      </c>
      <c r="B15" s="23" t="s">
        <v>6</v>
      </c>
      <c r="C15" s="23" t="s">
        <v>7</v>
      </c>
      <c r="D15" s="23" t="s">
        <v>8</v>
      </c>
      <c r="E15" s="23" t="s">
        <v>9</v>
      </c>
      <c r="F15" s="23" t="s">
        <v>9</v>
      </c>
      <c r="G15" s="23" t="s">
        <v>9</v>
      </c>
      <c r="H15" s="23" t="s">
        <v>9</v>
      </c>
      <c r="I15" s="23" t="s">
        <v>9</v>
      </c>
      <c r="J15" s="23" t="s">
        <v>9</v>
      </c>
      <c r="K15" s="23" t="s">
        <v>9</v>
      </c>
      <c r="L15" s="23" t="s">
        <v>9</v>
      </c>
      <c r="M15" s="23" t="s">
        <v>9</v>
      </c>
      <c r="N15" s="23" t="s">
        <v>9</v>
      </c>
      <c r="O15" s="23" t="s">
        <v>9</v>
      </c>
      <c r="P15" s="23" t="s">
        <v>9</v>
      </c>
      <c r="Q15" s="23" t="s">
        <v>9</v>
      </c>
      <c r="R15" s="23" t="s">
        <v>9</v>
      </c>
      <c r="S15" s="23" t="s">
        <v>9</v>
      </c>
      <c r="T15" s="23" t="s">
        <v>10</v>
      </c>
      <c r="U15" s="23" t="s">
        <v>11</v>
      </c>
      <c r="V15" s="23" t="s">
        <v>12</v>
      </c>
      <c r="W15" s="23" t="s">
        <v>13</v>
      </c>
      <c r="X15" s="23" t="s">
        <v>14</v>
      </c>
      <c r="Y15" s="23" t="s">
        <v>15</v>
      </c>
      <c r="Z15" s="22" t="s">
        <v>5</v>
      </c>
      <c r="AA15" s="22" t="s">
        <v>0</v>
      </c>
      <c r="AB15" s="22" t="s">
        <v>1</v>
      </c>
      <c r="AC15" s="22" t="s">
        <v>2</v>
      </c>
      <c r="AD15" s="22" t="s">
        <v>3</v>
      </c>
      <c r="AE15" s="22" t="s">
        <v>4</v>
      </c>
      <c r="AF15" s="22" t="s">
        <v>0</v>
      </c>
      <c r="AG15" s="22" t="s">
        <v>1</v>
      </c>
      <c r="AH15" s="22" t="s">
        <v>2</v>
      </c>
      <c r="AI15" s="22" t="s">
        <v>3</v>
      </c>
      <c r="AJ15" s="22" t="s">
        <v>4</v>
      </c>
      <c r="AK15" s="22" t="s">
        <v>272</v>
      </c>
      <c r="AL15" s="22" t="s">
        <v>1</v>
      </c>
      <c r="AM15" s="22" t="s">
        <v>2</v>
      </c>
      <c r="AN15" s="22" t="s">
        <v>3</v>
      </c>
      <c r="AO15" s="22" t="s">
        <v>16</v>
      </c>
      <c r="AP15" s="22" t="s">
        <v>17</v>
      </c>
      <c r="AQ15" s="22" t="s">
        <v>18</v>
      </c>
      <c r="AR15" s="22" t="s">
        <v>19</v>
      </c>
      <c r="AS15" s="22" t="s">
        <v>20</v>
      </c>
      <c r="AT15" s="22" t="s">
        <v>16</v>
      </c>
      <c r="AU15" s="22" t="s">
        <v>17</v>
      </c>
      <c r="AV15" s="22" t="s">
        <v>18</v>
      </c>
      <c r="AW15" s="22" t="s">
        <v>19</v>
      </c>
      <c r="AX15" s="22" t="s">
        <v>20</v>
      </c>
      <c r="AY15" s="22" t="s">
        <v>273</v>
      </c>
      <c r="AZ15" s="22" t="s">
        <v>17</v>
      </c>
      <c r="BA15" s="22" t="s">
        <v>18</v>
      </c>
      <c r="BB15" s="22" t="s">
        <v>19</v>
      </c>
      <c r="BC15" s="22" t="s">
        <v>21</v>
      </c>
      <c r="BD15" s="22" t="s">
        <v>22</v>
      </c>
      <c r="BE15" s="22" t="s">
        <v>23</v>
      </c>
      <c r="BF15" s="22" t="s">
        <v>24</v>
      </c>
      <c r="BG15" s="22" t="s">
        <v>25</v>
      </c>
      <c r="BH15" s="22" t="s">
        <v>21</v>
      </c>
      <c r="BI15" s="22" t="s">
        <v>22</v>
      </c>
      <c r="BJ15" s="22" t="s">
        <v>23</v>
      </c>
      <c r="BK15" s="22" t="s">
        <v>24</v>
      </c>
      <c r="BL15" s="22" t="s">
        <v>25</v>
      </c>
      <c r="BM15" s="28" t="s">
        <v>274</v>
      </c>
      <c r="BN15" s="22" t="s">
        <v>22</v>
      </c>
      <c r="BO15" s="22" t="s">
        <v>23</v>
      </c>
      <c r="BP15" s="22" t="s">
        <v>24</v>
      </c>
      <c r="BQ15" s="22" t="s">
        <v>5</v>
      </c>
    </row>
    <row r="16" spans="1:69" s="19" customFormat="1" ht="15" customHeight="1">
      <c r="A16" s="22"/>
      <c r="B16" s="23" t="s">
        <v>6</v>
      </c>
      <c r="C16" s="23" t="s">
        <v>7</v>
      </c>
      <c r="D16" s="23" t="s">
        <v>8</v>
      </c>
      <c r="E16" s="23" t="s">
        <v>9</v>
      </c>
      <c r="F16" s="23" t="s">
        <v>9</v>
      </c>
      <c r="G16" s="23" t="s">
        <v>9</v>
      </c>
      <c r="H16" s="23" t="s">
        <v>9</v>
      </c>
      <c r="I16" s="23" t="s">
        <v>9</v>
      </c>
      <c r="J16" s="23" t="s">
        <v>9</v>
      </c>
      <c r="K16" s="23" t="s">
        <v>9</v>
      </c>
      <c r="L16" s="23" t="s">
        <v>9</v>
      </c>
      <c r="M16" s="23" t="s">
        <v>9</v>
      </c>
      <c r="N16" s="23" t="s">
        <v>9</v>
      </c>
      <c r="O16" s="23" t="s">
        <v>9</v>
      </c>
      <c r="P16" s="23" t="s">
        <v>9</v>
      </c>
      <c r="Q16" s="23" t="s">
        <v>9</v>
      </c>
      <c r="R16" s="23" t="s">
        <v>9</v>
      </c>
      <c r="S16" s="23" t="s">
        <v>9</v>
      </c>
      <c r="T16" s="23" t="s">
        <v>10</v>
      </c>
      <c r="U16" s="23" t="s">
        <v>11</v>
      </c>
      <c r="V16" s="23" t="s">
        <v>12</v>
      </c>
      <c r="W16" s="23" t="s">
        <v>13</v>
      </c>
      <c r="X16" s="23" t="s">
        <v>14</v>
      </c>
      <c r="Y16" s="23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 t="s">
        <v>0</v>
      </c>
      <c r="AP16" s="22" t="s">
        <v>1</v>
      </c>
      <c r="AQ16" s="22" t="s">
        <v>2</v>
      </c>
      <c r="AR16" s="22" t="s">
        <v>3</v>
      </c>
      <c r="AS16" s="22" t="s">
        <v>4</v>
      </c>
      <c r="AT16" s="22" t="s">
        <v>0</v>
      </c>
      <c r="AU16" s="22" t="s">
        <v>1</v>
      </c>
      <c r="AV16" s="22" t="s">
        <v>2</v>
      </c>
      <c r="AW16" s="22" t="s">
        <v>3</v>
      </c>
      <c r="AX16" s="22" t="s">
        <v>4</v>
      </c>
      <c r="AY16" s="22" t="s">
        <v>0</v>
      </c>
      <c r="AZ16" s="22" t="s">
        <v>1</v>
      </c>
      <c r="BA16" s="22" t="s">
        <v>2</v>
      </c>
      <c r="BB16" s="22" t="s">
        <v>3</v>
      </c>
      <c r="BC16" s="22" t="s">
        <v>0</v>
      </c>
      <c r="BD16" s="22" t="s">
        <v>1</v>
      </c>
      <c r="BE16" s="22" t="s">
        <v>2</v>
      </c>
      <c r="BF16" s="22" t="s">
        <v>3</v>
      </c>
      <c r="BG16" s="22" t="s">
        <v>4</v>
      </c>
      <c r="BH16" s="22" t="s">
        <v>0</v>
      </c>
      <c r="BI16" s="22" t="s">
        <v>1</v>
      </c>
      <c r="BJ16" s="22" t="s">
        <v>2</v>
      </c>
      <c r="BK16" s="22" t="s">
        <v>3</v>
      </c>
      <c r="BL16" s="22" t="s">
        <v>4</v>
      </c>
      <c r="BM16" s="28" t="s">
        <v>0</v>
      </c>
      <c r="BN16" s="22" t="s">
        <v>1</v>
      </c>
      <c r="BO16" s="22" t="s">
        <v>2</v>
      </c>
      <c r="BP16" s="22" t="s">
        <v>3</v>
      </c>
      <c r="BQ16" s="22"/>
    </row>
    <row r="17" spans="1:69" s="19" customFormat="1" ht="15" hidden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3"/>
      <c r="W17" s="3"/>
      <c r="X17" s="3"/>
      <c r="Y17" s="3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9"/>
      <c r="BN17" s="2"/>
      <c r="BO17" s="2"/>
      <c r="BP17" s="2"/>
      <c r="BQ17" s="2"/>
    </row>
    <row r="18" spans="1:69" s="19" customFormat="1" ht="28.5" customHeight="1">
      <c r="A18" s="17" t="s">
        <v>199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5"/>
      <c r="W18" s="5"/>
      <c r="X18" s="5"/>
      <c r="Y18" s="5"/>
      <c r="Z18" s="17"/>
      <c r="AA18" s="6">
        <v>63423415.509999998</v>
      </c>
      <c r="AB18" s="6">
        <v>297400</v>
      </c>
      <c r="AC18" s="6">
        <v>3289120</v>
      </c>
      <c r="AD18" s="6"/>
      <c r="AE18" s="6">
        <v>3293423.13</v>
      </c>
      <c r="AF18" s="6">
        <v>23723155.539999999</v>
      </c>
      <c r="AG18" s="6">
        <v>2200</v>
      </c>
      <c r="AH18" s="6">
        <v>13663792.560000001</v>
      </c>
      <c r="AI18" s="6"/>
      <c r="AJ18" s="6">
        <v>645257.19999999995</v>
      </c>
      <c r="AK18" s="6">
        <v>87146571.049999997</v>
      </c>
      <c r="AL18" s="6">
        <v>299600</v>
      </c>
      <c r="AM18" s="6">
        <v>16952912.559999999</v>
      </c>
      <c r="AN18" s="6"/>
      <c r="AO18" s="6">
        <v>48956373</v>
      </c>
      <c r="AP18" s="6">
        <v>297400</v>
      </c>
      <c r="AQ18" s="6">
        <v>3520</v>
      </c>
      <c r="AR18" s="6"/>
      <c r="AS18" s="6">
        <v>2203902.52</v>
      </c>
      <c r="AT18" s="6">
        <v>23958818.48</v>
      </c>
      <c r="AU18" s="6">
        <v>2514200</v>
      </c>
      <c r="AV18" s="6">
        <v>21444618.48</v>
      </c>
      <c r="AW18" s="6"/>
      <c r="AX18" s="6">
        <v>1841703.39</v>
      </c>
      <c r="AY18" s="6">
        <f>AY19+AY184</f>
        <v>80553766.650000006</v>
      </c>
      <c r="AZ18" s="6">
        <v>2811600</v>
      </c>
      <c r="BA18" s="6">
        <v>21448138.48</v>
      </c>
      <c r="BB18" s="6"/>
      <c r="BC18" s="6">
        <v>49117973</v>
      </c>
      <c r="BD18" s="6"/>
      <c r="BE18" s="6">
        <v>231520</v>
      </c>
      <c r="BF18" s="6"/>
      <c r="BG18" s="6">
        <v>40000</v>
      </c>
      <c r="BH18" s="6">
        <v>309900</v>
      </c>
      <c r="BI18" s="6">
        <v>309900</v>
      </c>
      <c r="BJ18" s="6"/>
      <c r="BK18" s="6"/>
      <c r="BL18" s="6"/>
      <c r="BM18" s="30">
        <f>AY18/AK18</f>
        <v>0.92434809171989796</v>
      </c>
      <c r="BN18" s="6">
        <v>309900</v>
      </c>
      <c r="BO18" s="6">
        <v>231520</v>
      </c>
      <c r="BP18" s="6"/>
      <c r="BQ18" s="4" t="s">
        <v>26</v>
      </c>
    </row>
    <row r="19" spans="1:69" s="19" customFormat="1" ht="73.5" customHeight="1">
      <c r="A19" s="4" t="s">
        <v>26</v>
      </c>
      <c r="B19" s="20" t="s">
        <v>27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5"/>
      <c r="W19" s="5"/>
      <c r="X19" s="5"/>
      <c r="Y19" s="5"/>
      <c r="Z19" s="4"/>
      <c r="AA19" s="6">
        <v>62552015.509999998</v>
      </c>
      <c r="AB19" s="6">
        <v>297400</v>
      </c>
      <c r="AC19" s="6">
        <v>3289120</v>
      </c>
      <c r="AD19" s="6"/>
      <c r="AE19" s="6">
        <v>3293423.13</v>
      </c>
      <c r="AF19" s="6">
        <v>23398055.539999999</v>
      </c>
      <c r="AG19" s="6">
        <v>2200</v>
      </c>
      <c r="AH19" s="6">
        <v>13663792.560000001</v>
      </c>
      <c r="AI19" s="6"/>
      <c r="AJ19" s="6">
        <v>645257.19999999995</v>
      </c>
      <c r="AK19" s="6">
        <v>85950071.049999997</v>
      </c>
      <c r="AL19" s="6">
        <v>299600</v>
      </c>
      <c r="AM19" s="6">
        <v>16952912.559999999</v>
      </c>
      <c r="AN19" s="6"/>
      <c r="AO19" s="6">
        <v>48105773</v>
      </c>
      <c r="AP19" s="6">
        <v>297400</v>
      </c>
      <c r="AQ19" s="6">
        <v>3520</v>
      </c>
      <c r="AR19" s="6"/>
      <c r="AS19" s="6">
        <v>2203902.52</v>
      </c>
      <c r="AT19" s="6">
        <v>23958818.48</v>
      </c>
      <c r="AU19" s="6">
        <v>2514200</v>
      </c>
      <c r="AV19" s="6">
        <v>21444618.48</v>
      </c>
      <c r="AW19" s="6"/>
      <c r="AX19" s="6">
        <v>1841703.39</v>
      </c>
      <c r="AY19" s="6">
        <f>AY20+AY66+AY73+AY85+AY109+AY146+AY169+AY174</f>
        <v>79431896.75</v>
      </c>
      <c r="AZ19" s="6">
        <v>2811600</v>
      </c>
      <c r="BA19" s="6">
        <v>21448138.48</v>
      </c>
      <c r="BB19" s="6"/>
      <c r="BC19" s="6">
        <v>48267373</v>
      </c>
      <c r="BD19" s="6"/>
      <c r="BE19" s="6">
        <v>231520</v>
      </c>
      <c r="BF19" s="6"/>
      <c r="BG19" s="6">
        <v>40000</v>
      </c>
      <c r="BH19" s="6">
        <v>309900</v>
      </c>
      <c r="BI19" s="6">
        <v>309900</v>
      </c>
      <c r="BJ19" s="6"/>
      <c r="BK19" s="6"/>
      <c r="BL19" s="6"/>
      <c r="BM19" s="30">
        <f t="shared" ref="BM19:BM82" si="0">AY19/AK19</f>
        <v>0.92416324709949149</v>
      </c>
      <c r="BN19" s="6"/>
      <c r="BO19" s="6">
        <v>3520</v>
      </c>
      <c r="BP19" s="6"/>
      <c r="BQ19" s="4" t="s">
        <v>28</v>
      </c>
    </row>
    <row r="20" spans="1:69" s="19" customFormat="1" ht="36.75" customHeight="1">
      <c r="A20" s="4" t="s">
        <v>28</v>
      </c>
      <c r="B20" s="20" t="s">
        <v>27</v>
      </c>
      <c r="C20" s="20" t="s">
        <v>29</v>
      </c>
      <c r="D20" s="20" t="s">
        <v>30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5"/>
      <c r="W20" s="5"/>
      <c r="X20" s="5"/>
      <c r="Y20" s="5"/>
      <c r="Z20" s="4"/>
      <c r="AA20" s="6">
        <v>18273193</v>
      </c>
      <c r="AB20" s="6"/>
      <c r="AC20" s="6">
        <v>3520</v>
      </c>
      <c r="AD20" s="6"/>
      <c r="AE20" s="6"/>
      <c r="AF20" s="6">
        <v>4747626.87</v>
      </c>
      <c r="AG20" s="6"/>
      <c r="AH20" s="6">
        <v>113500</v>
      </c>
      <c r="AI20" s="6"/>
      <c r="AJ20" s="6"/>
      <c r="AK20" s="6">
        <v>23020819.870000001</v>
      </c>
      <c r="AL20" s="6"/>
      <c r="AM20" s="6">
        <v>117020</v>
      </c>
      <c r="AN20" s="6"/>
      <c r="AO20" s="6">
        <v>16536023</v>
      </c>
      <c r="AP20" s="6"/>
      <c r="AQ20" s="6">
        <v>3520</v>
      </c>
      <c r="AR20" s="6"/>
      <c r="AS20" s="6"/>
      <c r="AT20" s="6"/>
      <c r="AU20" s="6"/>
      <c r="AV20" s="6"/>
      <c r="AW20" s="6"/>
      <c r="AX20" s="6"/>
      <c r="AY20" s="6">
        <f>AY21+AY50+AY54</f>
        <v>21787914.309999999</v>
      </c>
      <c r="AZ20" s="6"/>
      <c r="BA20" s="6">
        <v>3520</v>
      </c>
      <c r="BB20" s="6"/>
      <c r="BC20" s="6">
        <v>16536023</v>
      </c>
      <c r="BD20" s="6"/>
      <c r="BE20" s="6">
        <v>3520</v>
      </c>
      <c r="BF20" s="6"/>
      <c r="BG20" s="6"/>
      <c r="BH20" s="6"/>
      <c r="BI20" s="6"/>
      <c r="BJ20" s="6"/>
      <c r="BK20" s="6"/>
      <c r="BL20" s="6"/>
      <c r="BM20" s="30">
        <f t="shared" si="0"/>
        <v>0.94644389005420759</v>
      </c>
      <c r="BN20" s="6"/>
      <c r="BO20" s="6"/>
      <c r="BP20" s="6"/>
      <c r="BQ20" s="4" t="s">
        <v>31</v>
      </c>
    </row>
    <row r="21" spans="1:69" s="19" customFormat="1" ht="106.5" customHeight="1">
      <c r="A21" s="4" t="s">
        <v>31</v>
      </c>
      <c r="B21" s="20" t="s">
        <v>27</v>
      </c>
      <c r="C21" s="20" t="s">
        <v>29</v>
      </c>
      <c r="D21" s="20" t="s">
        <v>32</v>
      </c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5"/>
      <c r="W21" s="5"/>
      <c r="X21" s="5"/>
      <c r="Y21" s="5"/>
      <c r="Z21" s="4"/>
      <c r="AA21" s="6">
        <v>17981173</v>
      </c>
      <c r="AB21" s="6"/>
      <c r="AC21" s="6"/>
      <c r="AD21" s="6"/>
      <c r="AE21" s="6"/>
      <c r="AF21" s="6">
        <v>2601953.65</v>
      </c>
      <c r="AG21" s="6"/>
      <c r="AH21" s="6">
        <v>113500</v>
      </c>
      <c r="AI21" s="6"/>
      <c r="AJ21" s="6"/>
      <c r="AK21" s="6">
        <v>20583126.649999999</v>
      </c>
      <c r="AL21" s="6"/>
      <c r="AM21" s="6">
        <v>113500</v>
      </c>
      <c r="AN21" s="6"/>
      <c r="AO21" s="6">
        <v>16274003</v>
      </c>
      <c r="AP21" s="6"/>
      <c r="AQ21" s="6"/>
      <c r="AR21" s="6"/>
      <c r="AS21" s="6"/>
      <c r="AT21" s="6"/>
      <c r="AU21" s="6"/>
      <c r="AV21" s="6"/>
      <c r="AW21" s="6"/>
      <c r="AX21" s="6"/>
      <c r="AY21" s="6">
        <v>19483587.09</v>
      </c>
      <c r="AZ21" s="6"/>
      <c r="BA21" s="6"/>
      <c r="BB21" s="6"/>
      <c r="BC21" s="6">
        <v>16274003</v>
      </c>
      <c r="BD21" s="6"/>
      <c r="BE21" s="6"/>
      <c r="BF21" s="6"/>
      <c r="BG21" s="6"/>
      <c r="BH21" s="6"/>
      <c r="BI21" s="6"/>
      <c r="BJ21" s="6"/>
      <c r="BK21" s="6"/>
      <c r="BL21" s="6"/>
      <c r="BM21" s="30">
        <f t="shared" si="0"/>
        <v>0.94658053760748739</v>
      </c>
      <c r="BN21" s="10"/>
      <c r="BO21" s="10"/>
      <c r="BP21" s="10"/>
      <c r="BQ21" s="7" t="s">
        <v>33</v>
      </c>
    </row>
    <row r="22" spans="1:69" s="19" customFormat="1" ht="90" customHeight="1">
      <c r="A22" s="7" t="s">
        <v>33</v>
      </c>
      <c r="B22" s="8" t="s">
        <v>27</v>
      </c>
      <c r="C22" s="8" t="s">
        <v>29</v>
      </c>
      <c r="D22" s="8" t="s">
        <v>32</v>
      </c>
      <c r="E22" s="8" t="s">
        <v>34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9"/>
      <c r="W22" s="9"/>
      <c r="X22" s="9"/>
      <c r="Y22" s="9"/>
      <c r="Z22" s="7"/>
      <c r="AA22" s="10">
        <v>6000</v>
      </c>
      <c r="AB22" s="10"/>
      <c r="AC22" s="10"/>
      <c r="AD22" s="10"/>
      <c r="AE22" s="10"/>
      <c r="AF22" s="10">
        <v>11650</v>
      </c>
      <c r="AG22" s="10"/>
      <c r="AH22" s="10"/>
      <c r="AI22" s="10"/>
      <c r="AJ22" s="10"/>
      <c r="AK22" s="10">
        <v>17650</v>
      </c>
      <c r="AL22" s="10"/>
      <c r="AM22" s="10"/>
      <c r="AN22" s="10"/>
      <c r="AO22" s="10">
        <v>6000</v>
      </c>
      <c r="AP22" s="10"/>
      <c r="AQ22" s="10"/>
      <c r="AR22" s="10"/>
      <c r="AS22" s="10"/>
      <c r="AT22" s="10"/>
      <c r="AU22" s="10"/>
      <c r="AV22" s="10"/>
      <c r="AW22" s="10"/>
      <c r="AX22" s="10"/>
      <c r="AY22" s="10">
        <f>AY23</f>
        <v>17650</v>
      </c>
      <c r="AZ22" s="10"/>
      <c r="BA22" s="10"/>
      <c r="BB22" s="10"/>
      <c r="BC22" s="10">
        <v>6000</v>
      </c>
      <c r="BD22" s="10"/>
      <c r="BE22" s="10"/>
      <c r="BF22" s="10"/>
      <c r="BG22" s="10"/>
      <c r="BH22" s="10"/>
      <c r="BI22" s="10"/>
      <c r="BJ22" s="10"/>
      <c r="BK22" s="10"/>
      <c r="BL22" s="10"/>
      <c r="BM22" s="30">
        <f t="shared" si="0"/>
        <v>1</v>
      </c>
      <c r="BN22" s="14"/>
      <c r="BO22" s="14"/>
      <c r="BP22" s="14"/>
      <c r="BQ22" s="11" t="s">
        <v>35</v>
      </c>
    </row>
    <row r="23" spans="1:69" s="19" customFormat="1" ht="126" customHeight="1">
      <c r="A23" s="11" t="s">
        <v>206</v>
      </c>
      <c r="B23" s="12" t="s">
        <v>27</v>
      </c>
      <c r="C23" s="12" t="s">
        <v>29</v>
      </c>
      <c r="D23" s="12" t="s">
        <v>32</v>
      </c>
      <c r="E23" s="12" t="s">
        <v>34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 t="s">
        <v>207</v>
      </c>
      <c r="U23" s="12"/>
      <c r="V23" s="13"/>
      <c r="W23" s="13"/>
      <c r="X23" s="13"/>
      <c r="Y23" s="13"/>
      <c r="Z23" s="11"/>
      <c r="AA23" s="14">
        <v>6000</v>
      </c>
      <c r="AB23" s="14"/>
      <c r="AC23" s="14"/>
      <c r="AD23" s="14"/>
      <c r="AE23" s="14"/>
      <c r="AF23" s="14">
        <v>11650</v>
      </c>
      <c r="AG23" s="14"/>
      <c r="AH23" s="14"/>
      <c r="AI23" s="14"/>
      <c r="AJ23" s="14"/>
      <c r="AK23" s="14">
        <v>17650</v>
      </c>
      <c r="AL23" s="14"/>
      <c r="AM23" s="14"/>
      <c r="AN23" s="14"/>
      <c r="AO23" s="14">
        <v>6000</v>
      </c>
      <c r="AP23" s="14"/>
      <c r="AQ23" s="14"/>
      <c r="AR23" s="14"/>
      <c r="AS23" s="14"/>
      <c r="AT23" s="14"/>
      <c r="AU23" s="14"/>
      <c r="AV23" s="14"/>
      <c r="AW23" s="14"/>
      <c r="AX23" s="14"/>
      <c r="AY23" s="14">
        <f>AY24</f>
        <v>17650</v>
      </c>
      <c r="AZ23" s="14"/>
      <c r="BA23" s="14"/>
      <c r="BB23" s="14"/>
      <c r="BC23" s="14">
        <v>6000</v>
      </c>
      <c r="BD23" s="14"/>
      <c r="BE23" s="14"/>
      <c r="BF23" s="14"/>
      <c r="BG23" s="14"/>
      <c r="BH23" s="14"/>
      <c r="BI23" s="14"/>
      <c r="BJ23" s="14"/>
      <c r="BK23" s="14"/>
      <c r="BL23" s="14"/>
      <c r="BM23" s="30">
        <f t="shared" si="0"/>
        <v>1</v>
      </c>
      <c r="BN23" s="10"/>
      <c r="BO23" s="10"/>
      <c r="BP23" s="10"/>
      <c r="BQ23" s="7" t="s">
        <v>37</v>
      </c>
    </row>
    <row r="24" spans="1:69" s="19" customFormat="1" ht="102" customHeight="1">
      <c r="A24" s="11" t="s">
        <v>208</v>
      </c>
      <c r="B24" s="12" t="s">
        <v>27</v>
      </c>
      <c r="C24" s="12" t="s">
        <v>29</v>
      </c>
      <c r="D24" s="12" t="s">
        <v>32</v>
      </c>
      <c r="E24" s="12" t="s">
        <v>34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 t="s">
        <v>36</v>
      </c>
      <c r="U24" s="12"/>
      <c r="V24" s="13"/>
      <c r="W24" s="13"/>
      <c r="X24" s="13"/>
      <c r="Y24" s="13"/>
      <c r="Z24" s="11"/>
      <c r="AA24" s="14">
        <v>6000</v>
      </c>
      <c r="AB24" s="14"/>
      <c r="AC24" s="14"/>
      <c r="AD24" s="14"/>
      <c r="AE24" s="14"/>
      <c r="AF24" s="14">
        <v>11650</v>
      </c>
      <c r="AG24" s="14"/>
      <c r="AH24" s="14"/>
      <c r="AI24" s="14"/>
      <c r="AJ24" s="14"/>
      <c r="AK24" s="14">
        <v>17650</v>
      </c>
      <c r="AL24" s="14"/>
      <c r="AM24" s="14"/>
      <c r="AN24" s="14"/>
      <c r="AO24" s="14">
        <v>6000</v>
      </c>
      <c r="AP24" s="14"/>
      <c r="AQ24" s="14"/>
      <c r="AR24" s="14"/>
      <c r="AS24" s="14"/>
      <c r="AT24" s="14"/>
      <c r="AU24" s="14"/>
      <c r="AV24" s="14"/>
      <c r="AW24" s="14"/>
      <c r="AX24" s="14"/>
      <c r="AY24" s="14">
        <f>AK24</f>
        <v>17650</v>
      </c>
      <c r="AZ24" s="14"/>
      <c r="BA24" s="14"/>
      <c r="BB24" s="14"/>
      <c r="BC24" s="14">
        <v>6000</v>
      </c>
      <c r="BD24" s="14"/>
      <c r="BE24" s="14"/>
      <c r="BF24" s="14"/>
      <c r="BG24" s="14"/>
      <c r="BH24" s="14"/>
      <c r="BI24" s="14"/>
      <c r="BJ24" s="14"/>
      <c r="BK24" s="14"/>
      <c r="BL24" s="14"/>
      <c r="BM24" s="30">
        <f t="shared" si="0"/>
        <v>1</v>
      </c>
      <c r="BN24" s="14"/>
      <c r="BO24" s="14"/>
      <c r="BP24" s="14"/>
      <c r="BQ24" s="11" t="s">
        <v>39</v>
      </c>
    </row>
    <row r="25" spans="1:69" s="19" customFormat="1" ht="99" customHeight="1">
      <c r="A25" s="7" t="s">
        <v>37</v>
      </c>
      <c r="B25" s="8" t="s">
        <v>27</v>
      </c>
      <c r="C25" s="8" t="s">
        <v>29</v>
      </c>
      <c r="D25" s="8" t="s">
        <v>32</v>
      </c>
      <c r="E25" s="8" t="s">
        <v>38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9"/>
      <c r="W25" s="9"/>
      <c r="X25" s="9"/>
      <c r="Y25" s="9"/>
      <c r="Z25" s="7"/>
      <c r="AA25" s="10">
        <v>36000</v>
      </c>
      <c r="AB25" s="10"/>
      <c r="AC25" s="10"/>
      <c r="AD25" s="10"/>
      <c r="AE25" s="10"/>
      <c r="AF25" s="10"/>
      <c r="AG25" s="10"/>
      <c r="AH25" s="10"/>
      <c r="AI25" s="10"/>
      <c r="AJ25" s="10"/>
      <c r="AK25" s="10">
        <v>36000</v>
      </c>
      <c r="AL25" s="10"/>
      <c r="AM25" s="10"/>
      <c r="AN25" s="10"/>
      <c r="AO25" s="10">
        <v>36000</v>
      </c>
      <c r="AP25" s="10"/>
      <c r="AQ25" s="10"/>
      <c r="AR25" s="10"/>
      <c r="AS25" s="10"/>
      <c r="AT25" s="10"/>
      <c r="AU25" s="10"/>
      <c r="AV25" s="10"/>
      <c r="AW25" s="10"/>
      <c r="AX25" s="10"/>
      <c r="AY25" s="10">
        <f>AY26</f>
        <v>36000</v>
      </c>
      <c r="AZ25" s="10"/>
      <c r="BA25" s="10"/>
      <c r="BB25" s="10"/>
      <c r="BC25" s="10">
        <v>36000</v>
      </c>
      <c r="BD25" s="10"/>
      <c r="BE25" s="10"/>
      <c r="BF25" s="10"/>
      <c r="BG25" s="10"/>
      <c r="BH25" s="10"/>
      <c r="BI25" s="10"/>
      <c r="BJ25" s="10"/>
      <c r="BK25" s="10"/>
      <c r="BL25" s="10"/>
      <c r="BM25" s="30">
        <f t="shared" si="0"/>
        <v>1</v>
      </c>
      <c r="BN25" s="10"/>
      <c r="BO25" s="10"/>
      <c r="BP25" s="10"/>
      <c r="BQ25" s="7" t="s">
        <v>40</v>
      </c>
    </row>
    <row r="26" spans="1:69" s="19" customFormat="1" ht="140.25" customHeight="1">
      <c r="A26" s="11" t="s">
        <v>209</v>
      </c>
      <c r="B26" s="12" t="s">
        <v>27</v>
      </c>
      <c r="C26" s="12" t="s">
        <v>29</v>
      </c>
      <c r="D26" s="12" t="s">
        <v>32</v>
      </c>
      <c r="E26" s="12" t="s">
        <v>38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 t="s">
        <v>207</v>
      </c>
      <c r="U26" s="12"/>
      <c r="V26" s="13"/>
      <c r="W26" s="13"/>
      <c r="X26" s="13"/>
      <c r="Y26" s="13"/>
      <c r="Z26" s="11"/>
      <c r="AA26" s="14">
        <v>36000</v>
      </c>
      <c r="AB26" s="14"/>
      <c r="AC26" s="14"/>
      <c r="AD26" s="14"/>
      <c r="AE26" s="14"/>
      <c r="AF26" s="14"/>
      <c r="AG26" s="14"/>
      <c r="AH26" s="14"/>
      <c r="AI26" s="14"/>
      <c r="AJ26" s="14"/>
      <c r="AK26" s="14">
        <v>36000</v>
      </c>
      <c r="AL26" s="14"/>
      <c r="AM26" s="14"/>
      <c r="AN26" s="14"/>
      <c r="AO26" s="14">
        <v>36000</v>
      </c>
      <c r="AP26" s="14"/>
      <c r="AQ26" s="14"/>
      <c r="AR26" s="14"/>
      <c r="AS26" s="14"/>
      <c r="AT26" s="14"/>
      <c r="AU26" s="14"/>
      <c r="AV26" s="14"/>
      <c r="AW26" s="14"/>
      <c r="AX26" s="14"/>
      <c r="AY26" s="14">
        <f>AY27</f>
        <v>36000</v>
      </c>
      <c r="AZ26" s="14"/>
      <c r="BA26" s="14"/>
      <c r="BB26" s="14"/>
      <c r="BC26" s="14">
        <v>36000</v>
      </c>
      <c r="BD26" s="14"/>
      <c r="BE26" s="14"/>
      <c r="BF26" s="14"/>
      <c r="BG26" s="14"/>
      <c r="BH26" s="14"/>
      <c r="BI26" s="14"/>
      <c r="BJ26" s="14"/>
      <c r="BK26" s="14"/>
      <c r="BL26" s="14"/>
      <c r="BM26" s="30">
        <f t="shared" si="0"/>
        <v>1</v>
      </c>
      <c r="BN26" s="14"/>
      <c r="BO26" s="14"/>
      <c r="BP26" s="14"/>
      <c r="BQ26" s="11" t="s">
        <v>42</v>
      </c>
    </row>
    <row r="27" spans="1:69" s="19" customFormat="1" ht="61.5" customHeight="1">
      <c r="A27" s="11" t="s">
        <v>208</v>
      </c>
      <c r="B27" s="12" t="s">
        <v>27</v>
      </c>
      <c r="C27" s="12" t="s">
        <v>29</v>
      </c>
      <c r="D27" s="12" t="s">
        <v>32</v>
      </c>
      <c r="E27" s="12" t="s">
        <v>38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 t="s">
        <v>36</v>
      </c>
      <c r="U27" s="12"/>
      <c r="V27" s="13"/>
      <c r="W27" s="13"/>
      <c r="X27" s="13"/>
      <c r="Y27" s="13"/>
      <c r="Z27" s="11"/>
      <c r="AA27" s="14">
        <v>36000</v>
      </c>
      <c r="AB27" s="14"/>
      <c r="AC27" s="14"/>
      <c r="AD27" s="14"/>
      <c r="AE27" s="14"/>
      <c r="AF27" s="14"/>
      <c r="AG27" s="14"/>
      <c r="AH27" s="14"/>
      <c r="AI27" s="14"/>
      <c r="AJ27" s="14"/>
      <c r="AK27" s="14">
        <v>36000</v>
      </c>
      <c r="AL27" s="14"/>
      <c r="AM27" s="14"/>
      <c r="AN27" s="14"/>
      <c r="AO27" s="14">
        <v>36000</v>
      </c>
      <c r="AP27" s="14"/>
      <c r="AQ27" s="14"/>
      <c r="AR27" s="14"/>
      <c r="AS27" s="14"/>
      <c r="AT27" s="14"/>
      <c r="AU27" s="14"/>
      <c r="AV27" s="14"/>
      <c r="AW27" s="14"/>
      <c r="AX27" s="14"/>
      <c r="AY27" s="14">
        <f>AK27</f>
        <v>36000</v>
      </c>
      <c r="AZ27" s="14"/>
      <c r="BA27" s="14"/>
      <c r="BB27" s="14"/>
      <c r="BC27" s="14">
        <v>36000</v>
      </c>
      <c r="BD27" s="14"/>
      <c r="BE27" s="14"/>
      <c r="BF27" s="14"/>
      <c r="BG27" s="14"/>
      <c r="BH27" s="14"/>
      <c r="BI27" s="14"/>
      <c r="BJ27" s="14"/>
      <c r="BK27" s="14"/>
      <c r="BL27" s="14"/>
      <c r="BM27" s="30">
        <f t="shared" si="0"/>
        <v>1</v>
      </c>
      <c r="BN27" s="14"/>
      <c r="BO27" s="14"/>
      <c r="BP27" s="14"/>
      <c r="BQ27" s="11" t="s">
        <v>44</v>
      </c>
    </row>
    <row r="28" spans="1:69" s="19" customFormat="1" ht="69.75" customHeight="1">
      <c r="A28" s="7" t="s">
        <v>40</v>
      </c>
      <c r="B28" s="8" t="s">
        <v>27</v>
      </c>
      <c r="C28" s="8" t="s">
        <v>29</v>
      </c>
      <c r="D28" s="8" t="s">
        <v>32</v>
      </c>
      <c r="E28" s="8" t="s">
        <v>41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9"/>
      <c r="W28" s="9"/>
      <c r="X28" s="9"/>
      <c r="Y28" s="9"/>
      <c r="Z28" s="7"/>
      <c r="AA28" s="10">
        <v>1782438</v>
      </c>
      <c r="AB28" s="10"/>
      <c r="AC28" s="10"/>
      <c r="AD28" s="10"/>
      <c r="AE28" s="10"/>
      <c r="AF28" s="10">
        <v>264630.68</v>
      </c>
      <c r="AG28" s="10"/>
      <c r="AH28" s="10"/>
      <c r="AI28" s="10"/>
      <c r="AJ28" s="10"/>
      <c r="AK28" s="10">
        <v>2047068.68</v>
      </c>
      <c r="AL28" s="10"/>
      <c r="AM28" s="10"/>
      <c r="AN28" s="10"/>
      <c r="AO28" s="10">
        <v>1782438</v>
      </c>
      <c r="AP28" s="10"/>
      <c r="AQ28" s="10"/>
      <c r="AR28" s="10"/>
      <c r="AS28" s="10"/>
      <c r="AT28" s="10"/>
      <c r="AU28" s="10"/>
      <c r="AV28" s="10"/>
      <c r="AW28" s="10"/>
      <c r="AX28" s="10"/>
      <c r="AY28" s="10">
        <v>1899437.03</v>
      </c>
      <c r="AZ28" s="10"/>
      <c r="BA28" s="10"/>
      <c r="BB28" s="10"/>
      <c r="BC28" s="10">
        <v>1782438</v>
      </c>
      <c r="BD28" s="10"/>
      <c r="BE28" s="10"/>
      <c r="BF28" s="10"/>
      <c r="BG28" s="10"/>
      <c r="BH28" s="10"/>
      <c r="BI28" s="10"/>
      <c r="BJ28" s="10"/>
      <c r="BK28" s="10"/>
      <c r="BL28" s="10"/>
      <c r="BM28" s="30">
        <f t="shared" si="0"/>
        <v>0.9278814377639738</v>
      </c>
      <c r="BN28" s="10"/>
      <c r="BO28" s="10"/>
      <c r="BP28" s="10"/>
      <c r="BQ28" s="7" t="s">
        <v>46</v>
      </c>
    </row>
    <row r="29" spans="1:69" s="19" customFormat="1" ht="165" customHeight="1">
      <c r="A29" s="16" t="s">
        <v>210</v>
      </c>
      <c r="B29" s="12" t="s">
        <v>27</v>
      </c>
      <c r="C29" s="12" t="s">
        <v>29</v>
      </c>
      <c r="D29" s="12" t="s">
        <v>32</v>
      </c>
      <c r="E29" s="12" t="s">
        <v>41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 t="s">
        <v>211</v>
      </c>
      <c r="U29" s="12"/>
      <c r="V29" s="13"/>
      <c r="W29" s="13"/>
      <c r="X29" s="13"/>
      <c r="Y29" s="13"/>
      <c r="Z29" s="11"/>
      <c r="AA29" s="14">
        <v>1782438</v>
      </c>
      <c r="AB29" s="14"/>
      <c r="AC29" s="14"/>
      <c r="AD29" s="14"/>
      <c r="AE29" s="14"/>
      <c r="AF29" s="14">
        <v>260000</v>
      </c>
      <c r="AG29" s="14"/>
      <c r="AH29" s="14"/>
      <c r="AI29" s="14"/>
      <c r="AJ29" s="14"/>
      <c r="AK29" s="14">
        <v>2042438</v>
      </c>
      <c r="AL29" s="14"/>
      <c r="AM29" s="14"/>
      <c r="AN29" s="14"/>
      <c r="AO29" s="14">
        <v>1782438</v>
      </c>
      <c r="AP29" s="14"/>
      <c r="AQ29" s="14"/>
      <c r="AR29" s="14"/>
      <c r="AS29" s="14"/>
      <c r="AT29" s="14"/>
      <c r="AU29" s="14"/>
      <c r="AV29" s="14"/>
      <c r="AW29" s="14"/>
      <c r="AX29" s="14"/>
      <c r="AY29" s="14">
        <f>AY30</f>
        <v>1894806.35</v>
      </c>
      <c r="AZ29" s="14"/>
      <c r="BA29" s="14"/>
      <c r="BB29" s="14"/>
      <c r="BC29" s="14">
        <v>1782438</v>
      </c>
      <c r="BD29" s="14"/>
      <c r="BE29" s="14"/>
      <c r="BF29" s="14"/>
      <c r="BG29" s="14"/>
      <c r="BH29" s="14"/>
      <c r="BI29" s="14"/>
      <c r="BJ29" s="14"/>
      <c r="BK29" s="14"/>
      <c r="BL29" s="14"/>
      <c r="BM29" s="30">
        <f t="shared" si="0"/>
        <v>0.92771792827983035</v>
      </c>
      <c r="BN29" s="14"/>
      <c r="BO29" s="14"/>
      <c r="BP29" s="14"/>
      <c r="BQ29" s="11" t="s">
        <v>48</v>
      </c>
    </row>
    <row r="30" spans="1:69" s="19" customFormat="1" ht="62.25" customHeight="1">
      <c r="A30" s="11" t="s">
        <v>212</v>
      </c>
      <c r="B30" s="12" t="s">
        <v>27</v>
      </c>
      <c r="C30" s="12" t="s">
        <v>29</v>
      </c>
      <c r="D30" s="12" t="s">
        <v>32</v>
      </c>
      <c r="E30" s="12" t="s">
        <v>41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 t="s">
        <v>43</v>
      </c>
      <c r="U30" s="12"/>
      <c r="V30" s="13"/>
      <c r="W30" s="13"/>
      <c r="X30" s="13"/>
      <c r="Y30" s="13"/>
      <c r="Z30" s="11"/>
      <c r="AA30" s="14">
        <v>1782438</v>
      </c>
      <c r="AB30" s="14"/>
      <c r="AC30" s="14"/>
      <c r="AD30" s="14"/>
      <c r="AE30" s="14"/>
      <c r="AF30" s="14">
        <v>260000</v>
      </c>
      <c r="AG30" s="14"/>
      <c r="AH30" s="14"/>
      <c r="AI30" s="14"/>
      <c r="AJ30" s="14"/>
      <c r="AK30" s="14">
        <v>2042438</v>
      </c>
      <c r="AL30" s="14"/>
      <c r="AM30" s="14"/>
      <c r="AN30" s="14"/>
      <c r="AO30" s="14">
        <v>1782438</v>
      </c>
      <c r="AP30" s="14"/>
      <c r="AQ30" s="14"/>
      <c r="AR30" s="14"/>
      <c r="AS30" s="14"/>
      <c r="AT30" s="14"/>
      <c r="AU30" s="14"/>
      <c r="AV30" s="14"/>
      <c r="AW30" s="14"/>
      <c r="AX30" s="14"/>
      <c r="AY30" s="14">
        <f>AY28-AY31</f>
        <v>1894806.35</v>
      </c>
      <c r="AZ30" s="14"/>
      <c r="BA30" s="14"/>
      <c r="BB30" s="14"/>
      <c r="BC30" s="14">
        <v>1782438</v>
      </c>
      <c r="BD30" s="14"/>
      <c r="BE30" s="14"/>
      <c r="BF30" s="14"/>
      <c r="BG30" s="14"/>
      <c r="BH30" s="14"/>
      <c r="BI30" s="14"/>
      <c r="BJ30" s="14"/>
      <c r="BK30" s="14"/>
      <c r="BL30" s="14"/>
      <c r="BM30" s="30">
        <f t="shared" si="0"/>
        <v>0.92771792827983035</v>
      </c>
      <c r="BN30" s="14"/>
      <c r="BO30" s="14"/>
      <c r="BP30" s="14"/>
      <c r="BQ30" s="11" t="s">
        <v>49</v>
      </c>
    </row>
    <row r="31" spans="1:69" s="19" customFormat="1" ht="71.25" customHeight="1">
      <c r="A31" s="11" t="s">
        <v>213</v>
      </c>
      <c r="B31" s="12" t="s">
        <v>27</v>
      </c>
      <c r="C31" s="12" t="s">
        <v>29</v>
      </c>
      <c r="D31" s="12" t="s">
        <v>32</v>
      </c>
      <c r="E31" s="12" t="s">
        <v>41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 t="s">
        <v>214</v>
      </c>
      <c r="U31" s="12"/>
      <c r="V31" s="13"/>
      <c r="W31" s="13"/>
      <c r="X31" s="13"/>
      <c r="Y31" s="13"/>
      <c r="Z31" s="11"/>
      <c r="AA31" s="14"/>
      <c r="AB31" s="14"/>
      <c r="AC31" s="14"/>
      <c r="AD31" s="14"/>
      <c r="AE31" s="14"/>
      <c r="AF31" s="14">
        <v>4630.68</v>
      </c>
      <c r="AG31" s="14"/>
      <c r="AH31" s="14"/>
      <c r="AI31" s="14"/>
      <c r="AJ31" s="14"/>
      <c r="AK31" s="14">
        <v>4630.68</v>
      </c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>
        <f>AY32</f>
        <v>4630.68</v>
      </c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30">
        <f t="shared" si="0"/>
        <v>1</v>
      </c>
      <c r="BN31" s="14"/>
      <c r="BO31" s="14"/>
      <c r="BP31" s="14"/>
      <c r="BQ31" s="11" t="s">
        <v>50</v>
      </c>
    </row>
    <row r="32" spans="1:69" s="19" customFormat="1" ht="78" customHeight="1">
      <c r="A32" s="11" t="s">
        <v>215</v>
      </c>
      <c r="B32" s="12" t="s">
        <v>27</v>
      </c>
      <c r="C32" s="12" t="s">
        <v>29</v>
      </c>
      <c r="D32" s="12" t="s">
        <v>32</v>
      </c>
      <c r="E32" s="12" t="s">
        <v>41</v>
      </c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 t="s">
        <v>45</v>
      </c>
      <c r="U32" s="12"/>
      <c r="V32" s="13"/>
      <c r="W32" s="13"/>
      <c r="X32" s="13"/>
      <c r="Y32" s="13"/>
      <c r="Z32" s="11"/>
      <c r="AA32" s="14"/>
      <c r="AB32" s="14"/>
      <c r="AC32" s="14"/>
      <c r="AD32" s="14"/>
      <c r="AE32" s="14"/>
      <c r="AF32" s="14">
        <v>4630.68</v>
      </c>
      <c r="AG32" s="14"/>
      <c r="AH32" s="14"/>
      <c r="AI32" s="14"/>
      <c r="AJ32" s="14"/>
      <c r="AK32" s="14">
        <v>4630.68</v>
      </c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>
        <f>AK32</f>
        <v>4630.68</v>
      </c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30">
        <f t="shared" si="0"/>
        <v>1</v>
      </c>
      <c r="BN32" s="14"/>
      <c r="BO32" s="14"/>
      <c r="BP32" s="14"/>
      <c r="BQ32" s="11" t="s">
        <v>51</v>
      </c>
    </row>
    <row r="33" spans="1:69" s="19" customFormat="1" ht="62.25" customHeight="1">
      <c r="A33" s="7" t="s">
        <v>46</v>
      </c>
      <c r="B33" s="8" t="s">
        <v>27</v>
      </c>
      <c r="C33" s="8" t="s">
        <v>29</v>
      </c>
      <c r="D33" s="8" t="s">
        <v>32</v>
      </c>
      <c r="E33" s="8" t="s">
        <v>47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9"/>
      <c r="W33" s="9"/>
      <c r="X33" s="9"/>
      <c r="Y33" s="9"/>
      <c r="Z33" s="7"/>
      <c r="AA33" s="10">
        <v>16059565</v>
      </c>
      <c r="AB33" s="10"/>
      <c r="AC33" s="10"/>
      <c r="AD33" s="10"/>
      <c r="AE33" s="10"/>
      <c r="AF33" s="10">
        <v>2212172.9700000002</v>
      </c>
      <c r="AG33" s="10"/>
      <c r="AH33" s="10"/>
      <c r="AI33" s="10"/>
      <c r="AJ33" s="10"/>
      <c r="AK33" s="10">
        <v>18271737.969999999</v>
      </c>
      <c r="AL33" s="10"/>
      <c r="AM33" s="10"/>
      <c r="AN33" s="10"/>
      <c r="AO33" s="10">
        <v>14449565</v>
      </c>
      <c r="AP33" s="10"/>
      <c r="AQ33" s="10"/>
      <c r="AR33" s="10"/>
      <c r="AS33" s="10"/>
      <c r="AT33" s="10"/>
      <c r="AU33" s="10"/>
      <c r="AV33" s="10"/>
      <c r="AW33" s="10"/>
      <c r="AX33" s="10"/>
      <c r="AY33" s="10">
        <v>17319830.059999999</v>
      </c>
      <c r="AZ33" s="10"/>
      <c r="BA33" s="10"/>
      <c r="BB33" s="10"/>
      <c r="BC33" s="10">
        <v>14449565</v>
      </c>
      <c r="BD33" s="10"/>
      <c r="BE33" s="10"/>
      <c r="BF33" s="10"/>
      <c r="BG33" s="10"/>
      <c r="BH33" s="10"/>
      <c r="BI33" s="10"/>
      <c r="BJ33" s="10"/>
      <c r="BK33" s="10"/>
      <c r="BL33" s="10"/>
      <c r="BM33" s="30">
        <f t="shared" si="0"/>
        <v>0.9479027166675158</v>
      </c>
      <c r="BN33" s="14"/>
      <c r="BO33" s="14"/>
      <c r="BP33" s="14"/>
      <c r="BQ33" s="11" t="s">
        <v>53</v>
      </c>
    </row>
    <row r="34" spans="1:69" s="19" customFormat="1" ht="154.5" customHeight="1">
      <c r="A34" s="16" t="s">
        <v>216</v>
      </c>
      <c r="B34" s="12" t="s">
        <v>27</v>
      </c>
      <c r="C34" s="12" t="s">
        <v>29</v>
      </c>
      <c r="D34" s="12" t="s">
        <v>32</v>
      </c>
      <c r="E34" s="12" t="s">
        <v>47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 t="s">
        <v>211</v>
      </c>
      <c r="U34" s="12"/>
      <c r="V34" s="13"/>
      <c r="W34" s="13"/>
      <c r="X34" s="13"/>
      <c r="Y34" s="13"/>
      <c r="Z34" s="11"/>
      <c r="AA34" s="14">
        <v>10602565</v>
      </c>
      <c r="AB34" s="14"/>
      <c r="AC34" s="14"/>
      <c r="AD34" s="14"/>
      <c r="AE34" s="14"/>
      <c r="AF34" s="14">
        <v>499966.8</v>
      </c>
      <c r="AG34" s="14"/>
      <c r="AH34" s="14"/>
      <c r="AI34" s="14"/>
      <c r="AJ34" s="14"/>
      <c r="AK34" s="14">
        <v>11102531.800000001</v>
      </c>
      <c r="AL34" s="14"/>
      <c r="AM34" s="14"/>
      <c r="AN34" s="14"/>
      <c r="AO34" s="14">
        <v>10602565</v>
      </c>
      <c r="AP34" s="14"/>
      <c r="AQ34" s="14"/>
      <c r="AR34" s="14"/>
      <c r="AS34" s="14"/>
      <c r="AT34" s="14"/>
      <c r="AU34" s="14"/>
      <c r="AV34" s="14"/>
      <c r="AW34" s="14"/>
      <c r="AX34" s="14"/>
      <c r="AY34" s="14">
        <f>AY35</f>
        <v>10588062.789999999</v>
      </c>
      <c r="AZ34" s="14"/>
      <c r="BA34" s="14"/>
      <c r="BB34" s="14"/>
      <c r="BC34" s="14">
        <v>10602565</v>
      </c>
      <c r="BD34" s="14"/>
      <c r="BE34" s="14"/>
      <c r="BF34" s="14"/>
      <c r="BG34" s="14"/>
      <c r="BH34" s="14"/>
      <c r="BI34" s="14"/>
      <c r="BJ34" s="14"/>
      <c r="BK34" s="14"/>
      <c r="BL34" s="14"/>
      <c r="BM34" s="30">
        <f t="shared" si="0"/>
        <v>0.95366200977690496</v>
      </c>
      <c r="BN34" s="10"/>
      <c r="BO34" s="10"/>
      <c r="BP34" s="10"/>
      <c r="BQ34" s="7" t="s">
        <v>55</v>
      </c>
    </row>
    <row r="35" spans="1:69" s="19" customFormat="1" ht="69.75" customHeight="1">
      <c r="A35" s="11" t="s">
        <v>212</v>
      </c>
      <c r="B35" s="12" t="s">
        <v>27</v>
      </c>
      <c r="C35" s="12" t="s">
        <v>29</v>
      </c>
      <c r="D35" s="12" t="s">
        <v>32</v>
      </c>
      <c r="E35" s="12" t="s">
        <v>47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 t="s">
        <v>43</v>
      </c>
      <c r="U35" s="12"/>
      <c r="V35" s="13"/>
      <c r="W35" s="13"/>
      <c r="X35" s="13"/>
      <c r="Y35" s="13"/>
      <c r="Z35" s="11"/>
      <c r="AA35" s="14">
        <v>10602565</v>
      </c>
      <c r="AB35" s="14"/>
      <c r="AC35" s="14"/>
      <c r="AD35" s="14"/>
      <c r="AE35" s="14"/>
      <c r="AF35" s="14">
        <v>499966.8</v>
      </c>
      <c r="AG35" s="14"/>
      <c r="AH35" s="14"/>
      <c r="AI35" s="14"/>
      <c r="AJ35" s="14"/>
      <c r="AK35" s="14">
        <v>11102531.800000001</v>
      </c>
      <c r="AL35" s="14"/>
      <c r="AM35" s="14"/>
      <c r="AN35" s="14"/>
      <c r="AO35" s="14">
        <v>10602565</v>
      </c>
      <c r="AP35" s="14"/>
      <c r="AQ35" s="14"/>
      <c r="AR35" s="14"/>
      <c r="AS35" s="14"/>
      <c r="AT35" s="14"/>
      <c r="AU35" s="14"/>
      <c r="AV35" s="14"/>
      <c r="AW35" s="14"/>
      <c r="AX35" s="14"/>
      <c r="AY35" s="14">
        <f>7951340.29+270766.8+2365955.7</f>
        <v>10588062.789999999</v>
      </c>
      <c r="AZ35" s="14"/>
      <c r="BA35" s="14"/>
      <c r="BB35" s="14"/>
      <c r="BC35" s="14">
        <v>10602565</v>
      </c>
      <c r="BD35" s="14"/>
      <c r="BE35" s="14"/>
      <c r="BF35" s="14"/>
      <c r="BG35" s="14"/>
      <c r="BH35" s="14"/>
      <c r="BI35" s="14"/>
      <c r="BJ35" s="14"/>
      <c r="BK35" s="14"/>
      <c r="BL35" s="14"/>
      <c r="BM35" s="30">
        <f t="shared" si="0"/>
        <v>0.95366200977690496</v>
      </c>
      <c r="BN35" s="14"/>
      <c r="BO35" s="14"/>
      <c r="BP35" s="14"/>
      <c r="BQ35" s="11" t="s">
        <v>57</v>
      </c>
    </row>
    <row r="36" spans="1:69" s="19" customFormat="1" ht="78.75">
      <c r="A36" s="11" t="s">
        <v>217</v>
      </c>
      <c r="B36" s="12" t="s">
        <v>27</v>
      </c>
      <c r="C36" s="12" t="s">
        <v>29</v>
      </c>
      <c r="D36" s="12" t="s">
        <v>32</v>
      </c>
      <c r="E36" s="12" t="s">
        <v>47</v>
      </c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 t="s">
        <v>207</v>
      </c>
      <c r="U36" s="12"/>
      <c r="V36" s="13"/>
      <c r="W36" s="13"/>
      <c r="X36" s="13"/>
      <c r="Y36" s="13"/>
      <c r="Z36" s="11"/>
      <c r="AA36" s="14">
        <v>4801000</v>
      </c>
      <c r="AB36" s="14"/>
      <c r="AC36" s="14"/>
      <c r="AD36" s="14"/>
      <c r="AE36" s="14"/>
      <c r="AF36" s="14">
        <v>1711164.47</v>
      </c>
      <c r="AG36" s="14"/>
      <c r="AH36" s="14"/>
      <c r="AI36" s="14"/>
      <c r="AJ36" s="14"/>
      <c r="AK36" s="14">
        <v>6512164.4699999997</v>
      </c>
      <c r="AL36" s="14"/>
      <c r="AM36" s="14"/>
      <c r="AN36" s="14"/>
      <c r="AO36" s="14">
        <v>3841000</v>
      </c>
      <c r="AP36" s="14"/>
      <c r="AQ36" s="14"/>
      <c r="AR36" s="14"/>
      <c r="AS36" s="14"/>
      <c r="AT36" s="14"/>
      <c r="AU36" s="14"/>
      <c r="AV36" s="14"/>
      <c r="AW36" s="14"/>
      <c r="AX36" s="14"/>
      <c r="AY36" s="14">
        <f>AY37</f>
        <v>6089383.9800000004</v>
      </c>
      <c r="AZ36" s="14"/>
      <c r="BA36" s="14"/>
      <c r="BB36" s="14"/>
      <c r="BC36" s="14">
        <v>3841000</v>
      </c>
      <c r="BD36" s="14"/>
      <c r="BE36" s="14"/>
      <c r="BF36" s="14"/>
      <c r="BG36" s="14"/>
      <c r="BH36" s="14"/>
      <c r="BI36" s="14"/>
      <c r="BJ36" s="14"/>
      <c r="BK36" s="14"/>
      <c r="BL36" s="14"/>
      <c r="BM36" s="30">
        <f t="shared" si="0"/>
        <v>0.93507834577157123</v>
      </c>
      <c r="BN36" s="6"/>
      <c r="BO36" s="6"/>
      <c r="BP36" s="6"/>
      <c r="BQ36" s="4" t="s">
        <v>59</v>
      </c>
    </row>
    <row r="37" spans="1:69" s="19" customFormat="1" ht="83.25" customHeight="1">
      <c r="A37" s="11" t="s">
        <v>208</v>
      </c>
      <c r="B37" s="12" t="s">
        <v>27</v>
      </c>
      <c r="C37" s="12" t="s">
        <v>29</v>
      </c>
      <c r="D37" s="12" t="s">
        <v>32</v>
      </c>
      <c r="E37" s="12" t="s">
        <v>47</v>
      </c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 t="s">
        <v>36</v>
      </c>
      <c r="U37" s="12"/>
      <c r="V37" s="13"/>
      <c r="W37" s="13"/>
      <c r="X37" s="13"/>
      <c r="Y37" s="13"/>
      <c r="Z37" s="11"/>
      <c r="AA37" s="14">
        <v>4801000</v>
      </c>
      <c r="AB37" s="14"/>
      <c r="AC37" s="14"/>
      <c r="AD37" s="14"/>
      <c r="AE37" s="14"/>
      <c r="AF37" s="14">
        <v>1711164.47</v>
      </c>
      <c r="AG37" s="14"/>
      <c r="AH37" s="14"/>
      <c r="AI37" s="14"/>
      <c r="AJ37" s="14"/>
      <c r="AK37" s="14">
        <v>6512164.4699999997</v>
      </c>
      <c r="AL37" s="14"/>
      <c r="AM37" s="14"/>
      <c r="AN37" s="14"/>
      <c r="AO37" s="14">
        <v>3841000</v>
      </c>
      <c r="AP37" s="14"/>
      <c r="AQ37" s="14"/>
      <c r="AR37" s="14"/>
      <c r="AS37" s="14"/>
      <c r="AT37" s="14"/>
      <c r="AU37" s="14"/>
      <c r="AV37" s="14"/>
      <c r="AW37" s="14"/>
      <c r="AX37" s="14"/>
      <c r="AY37" s="14">
        <f>5119383.98+970000</f>
        <v>6089383.9800000004</v>
      </c>
      <c r="AZ37" s="14"/>
      <c r="BA37" s="14"/>
      <c r="BB37" s="14"/>
      <c r="BC37" s="14">
        <v>3841000</v>
      </c>
      <c r="BD37" s="14"/>
      <c r="BE37" s="14"/>
      <c r="BF37" s="14"/>
      <c r="BG37" s="14"/>
      <c r="BH37" s="14"/>
      <c r="BI37" s="14"/>
      <c r="BJ37" s="14"/>
      <c r="BK37" s="14"/>
      <c r="BL37" s="14"/>
      <c r="BM37" s="30">
        <f t="shared" si="0"/>
        <v>0.93507834577157123</v>
      </c>
      <c r="BN37" s="10"/>
      <c r="BO37" s="10"/>
      <c r="BP37" s="10"/>
      <c r="BQ37" s="7" t="s">
        <v>61</v>
      </c>
    </row>
    <row r="38" spans="1:69" s="19" customFormat="1" ht="75" customHeight="1">
      <c r="A38" s="11" t="s">
        <v>218</v>
      </c>
      <c r="B38" s="12" t="s">
        <v>27</v>
      </c>
      <c r="C38" s="12" t="s">
        <v>29</v>
      </c>
      <c r="D38" s="12" t="s">
        <v>32</v>
      </c>
      <c r="E38" s="12" t="s">
        <v>47</v>
      </c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 t="s">
        <v>214</v>
      </c>
      <c r="U38" s="12"/>
      <c r="V38" s="13"/>
      <c r="W38" s="13"/>
      <c r="X38" s="13"/>
      <c r="Y38" s="13"/>
      <c r="Z38" s="11"/>
      <c r="AA38" s="14"/>
      <c r="AB38" s="14"/>
      <c r="AC38" s="14"/>
      <c r="AD38" s="14"/>
      <c r="AE38" s="14"/>
      <c r="AF38" s="14">
        <v>4055.7</v>
      </c>
      <c r="AG38" s="14"/>
      <c r="AH38" s="14"/>
      <c r="AI38" s="14"/>
      <c r="AJ38" s="14"/>
      <c r="AK38" s="14">
        <v>4055.7</v>
      </c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>
        <f>AY39</f>
        <v>4055.7</v>
      </c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30">
        <f t="shared" si="0"/>
        <v>1</v>
      </c>
      <c r="BN38" s="14"/>
      <c r="BO38" s="14"/>
      <c r="BP38" s="14"/>
      <c r="BQ38" s="11" t="s">
        <v>63</v>
      </c>
    </row>
    <row r="39" spans="1:69" s="19" customFormat="1" ht="84.75" customHeight="1">
      <c r="A39" s="11" t="s">
        <v>215</v>
      </c>
      <c r="B39" s="12" t="s">
        <v>27</v>
      </c>
      <c r="C39" s="12" t="s">
        <v>29</v>
      </c>
      <c r="D39" s="12" t="s">
        <v>32</v>
      </c>
      <c r="E39" s="12" t="s">
        <v>47</v>
      </c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 t="s">
        <v>45</v>
      </c>
      <c r="U39" s="12"/>
      <c r="V39" s="13"/>
      <c r="W39" s="13"/>
      <c r="X39" s="13"/>
      <c r="Y39" s="13"/>
      <c r="Z39" s="11"/>
      <c r="AA39" s="14"/>
      <c r="AB39" s="14"/>
      <c r="AC39" s="14"/>
      <c r="AD39" s="14"/>
      <c r="AE39" s="14"/>
      <c r="AF39" s="14">
        <v>4055.7</v>
      </c>
      <c r="AG39" s="14"/>
      <c r="AH39" s="14"/>
      <c r="AI39" s="14"/>
      <c r="AJ39" s="14"/>
      <c r="AK39" s="14">
        <v>4055.7</v>
      </c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>
        <v>4055.7</v>
      </c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30">
        <f t="shared" si="0"/>
        <v>1</v>
      </c>
      <c r="BN39" s="6"/>
      <c r="BO39" s="6">
        <v>3520</v>
      </c>
      <c r="BP39" s="6"/>
      <c r="BQ39" s="4" t="s">
        <v>65</v>
      </c>
    </row>
    <row r="40" spans="1:69" s="19" customFormat="1" ht="103.5" customHeight="1">
      <c r="A40" s="11" t="s">
        <v>219</v>
      </c>
      <c r="B40" s="12" t="s">
        <v>27</v>
      </c>
      <c r="C40" s="12" t="s">
        <v>29</v>
      </c>
      <c r="D40" s="12" t="s">
        <v>32</v>
      </c>
      <c r="E40" s="12" t="s">
        <v>47</v>
      </c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 t="s">
        <v>220</v>
      </c>
      <c r="U40" s="12"/>
      <c r="V40" s="13"/>
      <c r="W40" s="13"/>
      <c r="X40" s="13"/>
      <c r="Y40" s="13"/>
      <c r="Z40" s="11"/>
      <c r="AA40" s="14">
        <v>650000</v>
      </c>
      <c r="AB40" s="14"/>
      <c r="AC40" s="14"/>
      <c r="AD40" s="14"/>
      <c r="AE40" s="14"/>
      <c r="AF40" s="14">
        <v>-53014</v>
      </c>
      <c r="AG40" s="14"/>
      <c r="AH40" s="14"/>
      <c r="AI40" s="14"/>
      <c r="AJ40" s="14"/>
      <c r="AK40" s="14">
        <v>596986</v>
      </c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>
        <f>AY41</f>
        <v>596986</v>
      </c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30">
        <f t="shared" si="0"/>
        <v>1</v>
      </c>
      <c r="BN40" s="10"/>
      <c r="BO40" s="10">
        <v>3520</v>
      </c>
      <c r="BP40" s="10"/>
      <c r="BQ40" s="7" t="s">
        <v>67</v>
      </c>
    </row>
    <row r="41" spans="1:69" s="19" customFormat="1" ht="46.5" customHeight="1">
      <c r="A41" s="11" t="s">
        <v>221</v>
      </c>
      <c r="B41" s="12" t="s">
        <v>27</v>
      </c>
      <c r="C41" s="12" t="s">
        <v>29</v>
      </c>
      <c r="D41" s="12" t="s">
        <v>32</v>
      </c>
      <c r="E41" s="12" t="s">
        <v>47</v>
      </c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 t="s">
        <v>52</v>
      </c>
      <c r="U41" s="12"/>
      <c r="V41" s="13"/>
      <c r="W41" s="13"/>
      <c r="X41" s="13"/>
      <c r="Y41" s="13"/>
      <c r="Z41" s="11"/>
      <c r="AA41" s="14">
        <v>650000</v>
      </c>
      <c r="AB41" s="14"/>
      <c r="AC41" s="14"/>
      <c r="AD41" s="14"/>
      <c r="AE41" s="14"/>
      <c r="AF41" s="14">
        <v>-53014</v>
      </c>
      <c r="AG41" s="14"/>
      <c r="AH41" s="14"/>
      <c r="AI41" s="14"/>
      <c r="AJ41" s="14"/>
      <c r="AK41" s="14">
        <v>596986</v>
      </c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>
        <f>AK41</f>
        <v>596986</v>
      </c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30">
        <f t="shared" si="0"/>
        <v>1</v>
      </c>
      <c r="BN41" s="14"/>
      <c r="BO41" s="14">
        <v>3520</v>
      </c>
      <c r="BP41" s="14"/>
      <c r="BQ41" s="11" t="s">
        <v>69</v>
      </c>
    </row>
    <row r="42" spans="1:69" s="19" customFormat="1" ht="69" customHeight="1">
      <c r="A42" s="11" t="s">
        <v>222</v>
      </c>
      <c r="B42" s="12" t="s">
        <v>27</v>
      </c>
      <c r="C42" s="12" t="s">
        <v>29</v>
      </c>
      <c r="D42" s="12" t="s">
        <v>32</v>
      </c>
      <c r="E42" s="12" t="s">
        <v>47</v>
      </c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 t="s">
        <v>223</v>
      </c>
      <c r="U42" s="12"/>
      <c r="V42" s="13"/>
      <c r="W42" s="13"/>
      <c r="X42" s="13"/>
      <c r="Y42" s="13"/>
      <c r="Z42" s="11"/>
      <c r="AA42" s="14">
        <v>6000</v>
      </c>
      <c r="AB42" s="14"/>
      <c r="AC42" s="14"/>
      <c r="AD42" s="14"/>
      <c r="AE42" s="14"/>
      <c r="AF42" s="14">
        <v>50000</v>
      </c>
      <c r="AG42" s="14"/>
      <c r="AH42" s="14"/>
      <c r="AI42" s="14"/>
      <c r="AJ42" s="14"/>
      <c r="AK42" s="14">
        <v>56000</v>
      </c>
      <c r="AL42" s="14"/>
      <c r="AM42" s="14"/>
      <c r="AN42" s="14"/>
      <c r="AO42" s="14">
        <v>6000</v>
      </c>
      <c r="AP42" s="14"/>
      <c r="AQ42" s="14"/>
      <c r="AR42" s="14"/>
      <c r="AS42" s="14"/>
      <c r="AT42" s="14"/>
      <c r="AU42" s="14"/>
      <c r="AV42" s="14"/>
      <c r="AW42" s="14"/>
      <c r="AX42" s="14"/>
      <c r="AY42" s="14">
        <f>AY43</f>
        <v>41341.589999999997</v>
      </c>
      <c r="AZ42" s="14"/>
      <c r="BA42" s="14"/>
      <c r="BB42" s="14"/>
      <c r="BC42" s="14">
        <v>6000</v>
      </c>
      <c r="BD42" s="14"/>
      <c r="BE42" s="14"/>
      <c r="BF42" s="14"/>
      <c r="BG42" s="14"/>
      <c r="BH42" s="14"/>
      <c r="BI42" s="14"/>
      <c r="BJ42" s="14"/>
      <c r="BK42" s="14"/>
      <c r="BL42" s="14"/>
      <c r="BM42" s="30">
        <f t="shared" si="0"/>
        <v>0.73824267857142856</v>
      </c>
      <c r="BN42" s="10"/>
      <c r="BO42" s="10"/>
      <c r="BP42" s="10"/>
      <c r="BQ42" s="7" t="s">
        <v>118</v>
      </c>
    </row>
    <row r="43" spans="1:69" s="19" customFormat="1" ht="72.75" customHeight="1">
      <c r="A43" s="11" t="s">
        <v>224</v>
      </c>
      <c r="B43" s="12" t="s">
        <v>27</v>
      </c>
      <c r="C43" s="12" t="s">
        <v>29</v>
      </c>
      <c r="D43" s="12" t="s">
        <v>32</v>
      </c>
      <c r="E43" s="12" t="s">
        <v>47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 t="s">
        <v>54</v>
      </c>
      <c r="U43" s="12"/>
      <c r="V43" s="13"/>
      <c r="W43" s="13"/>
      <c r="X43" s="13"/>
      <c r="Y43" s="13"/>
      <c r="Z43" s="11"/>
      <c r="AA43" s="14">
        <v>6000</v>
      </c>
      <c r="AB43" s="14"/>
      <c r="AC43" s="14"/>
      <c r="AD43" s="14"/>
      <c r="AE43" s="14"/>
      <c r="AF43" s="14">
        <v>50000</v>
      </c>
      <c r="AG43" s="14"/>
      <c r="AH43" s="14"/>
      <c r="AI43" s="14"/>
      <c r="AJ43" s="14"/>
      <c r="AK43" s="14">
        <v>56000</v>
      </c>
      <c r="AL43" s="14"/>
      <c r="AM43" s="14"/>
      <c r="AN43" s="14"/>
      <c r="AO43" s="14">
        <v>6000</v>
      </c>
      <c r="AP43" s="14"/>
      <c r="AQ43" s="14"/>
      <c r="AR43" s="14"/>
      <c r="AS43" s="14"/>
      <c r="AT43" s="14"/>
      <c r="AU43" s="14"/>
      <c r="AV43" s="14"/>
      <c r="AW43" s="14"/>
      <c r="AX43" s="14"/>
      <c r="AY43" s="14">
        <v>41341.589999999997</v>
      </c>
      <c r="AZ43" s="14"/>
      <c r="BA43" s="14"/>
      <c r="BB43" s="14"/>
      <c r="BC43" s="14">
        <v>6000</v>
      </c>
      <c r="BD43" s="14"/>
      <c r="BE43" s="14"/>
      <c r="BF43" s="14"/>
      <c r="BG43" s="14"/>
      <c r="BH43" s="14"/>
      <c r="BI43" s="14"/>
      <c r="BJ43" s="14"/>
      <c r="BK43" s="14"/>
      <c r="BL43" s="14"/>
      <c r="BM43" s="30">
        <f t="shared" si="0"/>
        <v>0.73824267857142856</v>
      </c>
      <c r="BN43" s="14"/>
      <c r="BO43" s="14"/>
      <c r="BP43" s="14"/>
      <c r="BQ43" s="11" t="s">
        <v>120</v>
      </c>
    </row>
    <row r="44" spans="1:69" s="19" customFormat="1" ht="99.75" customHeight="1">
      <c r="A44" s="7" t="s">
        <v>55</v>
      </c>
      <c r="B44" s="8" t="s">
        <v>27</v>
      </c>
      <c r="C44" s="8" t="s">
        <v>29</v>
      </c>
      <c r="D44" s="8" t="s">
        <v>32</v>
      </c>
      <c r="E44" s="8" t="s">
        <v>56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9"/>
      <c r="W44" s="9"/>
      <c r="X44" s="9"/>
      <c r="Y44" s="9"/>
      <c r="Z44" s="7"/>
      <c r="AA44" s="10">
        <v>97170</v>
      </c>
      <c r="AB44" s="10"/>
      <c r="AC44" s="10"/>
      <c r="AD44" s="10"/>
      <c r="AE44" s="10"/>
      <c r="AF44" s="10"/>
      <c r="AG44" s="10"/>
      <c r="AH44" s="10"/>
      <c r="AI44" s="10"/>
      <c r="AJ44" s="10"/>
      <c r="AK44" s="10">
        <v>97170</v>
      </c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>
        <f>AY45</f>
        <v>97170</v>
      </c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30">
        <f t="shared" si="0"/>
        <v>1</v>
      </c>
      <c r="BN44" s="10"/>
      <c r="BO44" s="10"/>
      <c r="BP44" s="10"/>
      <c r="BQ44" s="7" t="s">
        <v>70</v>
      </c>
    </row>
    <row r="45" spans="1:69" s="19" customFormat="1" ht="90" customHeight="1">
      <c r="A45" s="11" t="s">
        <v>225</v>
      </c>
      <c r="B45" s="12" t="s">
        <v>27</v>
      </c>
      <c r="C45" s="12" t="s">
        <v>29</v>
      </c>
      <c r="D45" s="12" t="s">
        <v>32</v>
      </c>
      <c r="E45" s="12" t="s">
        <v>56</v>
      </c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 t="s">
        <v>226</v>
      </c>
      <c r="U45" s="12"/>
      <c r="V45" s="13"/>
      <c r="W45" s="13"/>
      <c r="X45" s="13"/>
      <c r="Y45" s="13"/>
      <c r="Z45" s="11"/>
      <c r="AA45" s="14">
        <v>97170</v>
      </c>
      <c r="AB45" s="14"/>
      <c r="AC45" s="14"/>
      <c r="AD45" s="14"/>
      <c r="AE45" s="14"/>
      <c r="AF45" s="14"/>
      <c r="AG45" s="14"/>
      <c r="AH45" s="14"/>
      <c r="AI45" s="14"/>
      <c r="AJ45" s="14"/>
      <c r="AK45" s="14">
        <v>97170</v>
      </c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>
        <f>AY46</f>
        <v>97170</v>
      </c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30">
        <f t="shared" si="0"/>
        <v>1</v>
      </c>
      <c r="BN45" s="14"/>
      <c r="BO45" s="14"/>
      <c r="BP45" s="14"/>
      <c r="BQ45" s="11" t="s">
        <v>72</v>
      </c>
    </row>
    <row r="46" spans="1:69" s="19" customFormat="1" ht="39" customHeight="1">
      <c r="A46" s="11" t="s">
        <v>227</v>
      </c>
      <c r="B46" s="12" t="s">
        <v>27</v>
      </c>
      <c r="C46" s="12" t="s">
        <v>29</v>
      </c>
      <c r="D46" s="12" t="s">
        <v>32</v>
      </c>
      <c r="E46" s="12" t="s">
        <v>56</v>
      </c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 t="s">
        <v>58</v>
      </c>
      <c r="U46" s="12"/>
      <c r="V46" s="13"/>
      <c r="W46" s="13"/>
      <c r="X46" s="13"/>
      <c r="Y46" s="13"/>
      <c r="Z46" s="11"/>
      <c r="AA46" s="14">
        <v>97170</v>
      </c>
      <c r="AB46" s="14"/>
      <c r="AC46" s="14"/>
      <c r="AD46" s="14"/>
      <c r="AE46" s="14"/>
      <c r="AF46" s="14"/>
      <c r="AG46" s="14"/>
      <c r="AH46" s="14"/>
      <c r="AI46" s="14"/>
      <c r="AJ46" s="14"/>
      <c r="AK46" s="14">
        <v>97170</v>
      </c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>
        <v>97170</v>
      </c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30">
        <f t="shared" si="0"/>
        <v>1</v>
      </c>
      <c r="BN46" s="14"/>
      <c r="BO46" s="14"/>
      <c r="BP46" s="14"/>
      <c r="BQ46" s="11" t="s">
        <v>73</v>
      </c>
    </row>
    <row r="47" spans="1:69" s="19" customFormat="1" ht="69.75" customHeight="1">
      <c r="A47" s="7" t="s">
        <v>228</v>
      </c>
      <c r="B47" s="8" t="s">
        <v>27</v>
      </c>
      <c r="C47" s="8" t="s">
        <v>29</v>
      </c>
      <c r="D47" s="8" t="s">
        <v>32</v>
      </c>
      <c r="E47" s="8" t="s">
        <v>229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9"/>
      <c r="W47" s="9"/>
      <c r="X47" s="9"/>
      <c r="Y47" s="9"/>
      <c r="Z47" s="7"/>
      <c r="AA47" s="10"/>
      <c r="AB47" s="10"/>
      <c r="AC47" s="10"/>
      <c r="AD47" s="10"/>
      <c r="AE47" s="10"/>
      <c r="AF47" s="10">
        <v>113500</v>
      </c>
      <c r="AG47" s="10"/>
      <c r="AH47" s="10">
        <v>113500</v>
      </c>
      <c r="AI47" s="10"/>
      <c r="AJ47" s="10"/>
      <c r="AK47" s="10">
        <v>113500</v>
      </c>
      <c r="AL47" s="10"/>
      <c r="AM47" s="10">
        <v>113500</v>
      </c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>
        <f>AY48</f>
        <v>113500</v>
      </c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30">
        <f t="shared" si="0"/>
        <v>1</v>
      </c>
      <c r="BN47" s="14"/>
      <c r="BO47" s="14"/>
      <c r="BP47" s="14"/>
      <c r="BQ47" s="11" t="s">
        <v>74</v>
      </c>
    </row>
    <row r="48" spans="1:69" s="19" customFormat="1" ht="141.75">
      <c r="A48" s="16" t="s">
        <v>230</v>
      </c>
      <c r="B48" s="12" t="s">
        <v>27</v>
      </c>
      <c r="C48" s="12" t="s">
        <v>29</v>
      </c>
      <c r="D48" s="12" t="s">
        <v>32</v>
      </c>
      <c r="E48" s="12" t="s">
        <v>229</v>
      </c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 t="s">
        <v>211</v>
      </c>
      <c r="U48" s="12"/>
      <c r="V48" s="13"/>
      <c r="W48" s="13"/>
      <c r="X48" s="13"/>
      <c r="Y48" s="13"/>
      <c r="Z48" s="11"/>
      <c r="AA48" s="14"/>
      <c r="AB48" s="14"/>
      <c r="AC48" s="14"/>
      <c r="AD48" s="14"/>
      <c r="AE48" s="14"/>
      <c r="AF48" s="14">
        <v>113500</v>
      </c>
      <c r="AG48" s="14"/>
      <c r="AH48" s="14">
        <v>113500</v>
      </c>
      <c r="AI48" s="14"/>
      <c r="AJ48" s="14"/>
      <c r="AK48" s="14">
        <v>113500</v>
      </c>
      <c r="AL48" s="14"/>
      <c r="AM48" s="14">
        <v>113500</v>
      </c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>
        <f>AY49</f>
        <v>113500</v>
      </c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30">
        <f t="shared" si="0"/>
        <v>1</v>
      </c>
      <c r="BN48" s="6">
        <v>309900</v>
      </c>
      <c r="BO48" s="6"/>
      <c r="BP48" s="6"/>
      <c r="BQ48" s="4" t="s">
        <v>75</v>
      </c>
    </row>
    <row r="49" spans="1:69" s="19" customFormat="1" ht="57.75" customHeight="1">
      <c r="A49" s="11" t="s">
        <v>212</v>
      </c>
      <c r="B49" s="12" t="s">
        <v>27</v>
      </c>
      <c r="C49" s="12" t="s">
        <v>29</v>
      </c>
      <c r="D49" s="12" t="s">
        <v>32</v>
      </c>
      <c r="E49" s="12" t="s">
        <v>229</v>
      </c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 t="s">
        <v>43</v>
      </c>
      <c r="U49" s="12"/>
      <c r="V49" s="13"/>
      <c r="W49" s="13"/>
      <c r="X49" s="13"/>
      <c r="Y49" s="13"/>
      <c r="Z49" s="11"/>
      <c r="AA49" s="14"/>
      <c r="AB49" s="14"/>
      <c r="AC49" s="14"/>
      <c r="AD49" s="14"/>
      <c r="AE49" s="14"/>
      <c r="AF49" s="14">
        <v>113500</v>
      </c>
      <c r="AG49" s="14"/>
      <c r="AH49" s="14">
        <v>113500</v>
      </c>
      <c r="AI49" s="14"/>
      <c r="AJ49" s="14"/>
      <c r="AK49" s="14">
        <v>113500</v>
      </c>
      <c r="AL49" s="14"/>
      <c r="AM49" s="14">
        <v>113500</v>
      </c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>
        <f>AK49</f>
        <v>113500</v>
      </c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30">
        <f t="shared" si="0"/>
        <v>1</v>
      </c>
      <c r="BN49" s="6">
        <v>309900</v>
      </c>
      <c r="BO49" s="6"/>
      <c r="BP49" s="6"/>
      <c r="BQ49" s="4" t="s">
        <v>77</v>
      </c>
    </row>
    <row r="50" spans="1:69" s="19" customFormat="1" ht="39.75" customHeight="1">
      <c r="A50" s="4" t="s">
        <v>59</v>
      </c>
      <c r="B50" s="20" t="s">
        <v>27</v>
      </c>
      <c r="C50" s="20" t="s">
        <v>29</v>
      </c>
      <c r="D50" s="20" t="s">
        <v>60</v>
      </c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5"/>
      <c r="W50" s="5"/>
      <c r="X50" s="5"/>
      <c r="Y50" s="5"/>
      <c r="Z50" s="4"/>
      <c r="AA50" s="6">
        <v>100000</v>
      </c>
      <c r="AB50" s="6"/>
      <c r="AC50" s="6"/>
      <c r="AD50" s="6"/>
      <c r="AE50" s="6"/>
      <c r="AF50" s="6"/>
      <c r="AG50" s="6"/>
      <c r="AH50" s="6"/>
      <c r="AI50" s="6"/>
      <c r="AJ50" s="6"/>
      <c r="AK50" s="6">
        <v>100000</v>
      </c>
      <c r="AL50" s="6"/>
      <c r="AM50" s="6"/>
      <c r="AN50" s="6"/>
      <c r="AO50" s="6">
        <v>100000</v>
      </c>
      <c r="AP50" s="6"/>
      <c r="AQ50" s="6"/>
      <c r="AR50" s="6"/>
      <c r="AS50" s="6"/>
      <c r="AT50" s="6"/>
      <c r="AU50" s="6"/>
      <c r="AV50" s="6"/>
      <c r="AW50" s="6"/>
      <c r="AX50" s="6"/>
      <c r="AY50" s="6">
        <v>0</v>
      </c>
      <c r="AZ50" s="6"/>
      <c r="BA50" s="6"/>
      <c r="BB50" s="6"/>
      <c r="BC50" s="6">
        <v>100000</v>
      </c>
      <c r="BD50" s="6"/>
      <c r="BE50" s="6"/>
      <c r="BF50" s="6"/>
      <c r="BG50" s="6"/>
      <c r="BH50" s="6"/>
      <c r="BI50" s="6"/>
      <c r="BJ50" s="6"/>
      <c r="BK50" s="6"/>
      <c r="BL50" s="6"/>
      <c r="BM50" s="30">
        <f t="shared" si="0"/>
        <v>0</v>
      </c>
      <c r="BN50" s="10">
        <v>309900</v>
      </c>
      <c r="BO50" s="10"/>
      <c r="BP50" s="10"/>
      <c r="BQ50" s="7" t="s">
        <v>79</v>
      </c>
    </row>
    <row r="51" spans="1:69" s="19" customFormat="1" ht="60" customHeight="1">
      <c r="A51" s="7" t="s">
        <v>61</v>
      </c>
      <c r="B51" s="8" t="s">
        <v>27</v>
      </c>
      <c r="C51" s="8" t="s">
        <v>29</v>
      </c>
      <c r="D51" s="8" t="s">
        <v>60</v>
      </c>
      <c r="E51" s="8" t="s">
        <v>62</v>
      </c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9"/>
      <c r="W51" s="9"/>
      <c r="X51" s="9"/>
      <c r="Y51" s="9"/>
      <c r="Z51" s="7"/>
      <c r="AA51" s="10">
        <v>100000</v>
      </c>
      <c r="AB51" s="10"/>
      <c r="AC51" s="10"/>
      <c r="AD51" s="10"/>
      <c r="AE51" s="10"/>
      <c r="AF51" s="10"/>
      <c r="AG51" s="10"/>
      <c r="AH51" s="10"/>
      <c r="AI51" s="10"/>
      <c r="AJ51" s="10"/>
      <c r="AK51" s="10">
        <v>100000</v>
      </c>
      <c r="AL51" s="10"/>
      <c r="AM51" s="10"/>
      <c r="AN51" s="10"/>
      <c r="AO51" s="10">
        <v>100000</v>
      </c>
      <c r="AP51" s="10"/>
      <c r="AQ51" s="10"/>
      <c r="AR51" s="10"/>
      <c r="AS51" s="10"/>
      <c r="AT51" s="10"/>
      <c r="AU51" s="10"/>
      <c r="AV51" s="10"/>
      <c r="AW51" s="10"/>
      <c r="AX51" s="10"/>
      <c r="AY51" s="10">
        <v>0</v>
      </c>
      <c r="AZ51" s="10"/>
      <c r="BA51" s="10"/>
      <c r="BB51" s="10"/>
      <c r="BC51" s="10">
        <v>100000</v>
      </c>
      <c r="BD51" s="10"/>
      <c r="BE51" s="10"/>
      <c r="BF51" s="10"/>
      <c r="BG51" s="10"/>
      <c r="BH51" s="10"/>
      <c r="BI51" s="10"/>
      <c r="BJ51" s="10"/>
      <c r="BK51" s="10"/>
      <c r="BL51" s="10"/>
      <c r="BM51" s="30">
        <f t="shared" si="0"/>
        <v>0</v>
      </c>
      <c r="BN51" s="14">
        <v>309900</v>
      </c>
      <c r="BO51" s="14"/>
      <c r="BP51" s="14"/>
      <c r="BQ51" s="11" t="s">
        <v>81</v>
      </c>
    </row>
    <row r="52" spans="1:69" s="19" customFormat="1" ht="57.75" customHeight="1">
      <c r="A52" s="11" t="s">
        <v>231</v>
      </c>
      <c r="B52" s="12" t="s">
        <v>27</v>
      </c>
      <c r="C52" s="12" t="s">
        <v>29</v>
      </c>
      <c r="D52" s="12" t="s">
        <v>60</v>
      </c>
      <c r="E52" s="12" t="s">
        <v>62</v>
      </c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 t="s">
        <v>223</v>
      </c>
      <c r="U52" s="12"/>
      <c r="V52" s="13"/>
      <c r="W52" s="13"/>
      <c r="X52" s="13"/>
      <c r="Y52" s="13"/>
      <c r="Z52" s="11"/>
      <c r="AA52" s="14">
        <v>100000</v>
      </c>
      <c r="AB52" s="14"/>
      <c r="AC52" s="14"/>
      <c r="AD52" s="14"/>
      <c r="AE52" s="14"/>
      <c r="AF52" s="14"/>
      <c r="AG52" s="14"/>
      <c r="AH52" s="14"/>
      <c r="AI52" s="14"/>
      <c r="AJ52" s="14"/>
      <c r="AK52" s="14">
        <v>100000</v>
      </c>
      <c r="AL52" s="14"/>
      <c r="AM52" s="14"/>
      <c r="AN52" s="14"/>
      <c r="AO52" s="14">
        <v>100000</v>
      </c>
      <c r="AP52" s="14"/>
      <c r="AQ52" s="14"/>
      <c r="AR52" s="14"/>
      <c r="AS52" s="14"/>
      <c r="AT52" s="14"/>
      <c r="AU52" s="14"/>
      <c r="AV52" s="14"/>
      <c r="AW52" s="14"/>
      <c r="AX52" s="14"/>
      <c r="AY52" s="14">
        <v>0</v>
      </c>
      <c r="AZ52" s="14"/>
      <c r="BA52" s="14"/>
      <c r="BB52" s="14"/>
      <c r="BC52" s="14">
        <v>100000</v>
      </c>
      <c r="BD52" s="14"/>
      <c r="BE52" s="14"/>
      <c r="BF52" s="14"/>
      <c r="BG52" s="14"/>
      <c r="BH52" s="14"/>
      <c r="BI52" s="14"/>
      <c r="BJ52" s="14"/>
      <c r="BK52" s="14"/>
      <c r="BL52" s="14"/>
      <c r="BM52" s="30">
        <f t="shared" si="0"/>
        <v>0</v>
      </c>
      <c r="BN52" s="6"/>
      <c r="BO52" s="6"/>
      <c r="BP52" s="6"/>
      <c r="BQ52" s="4" t="s">
        <v>82</v>
      </c>
    </row>
    <row r="53" spans="1:69" s="19" customFormat="1" ht="51" customHeight="1">
      <c r="A53" s="11" t="s">
        <v>232</v>
      </c>
      <c r="B53" s="12" t="s">
        <v>27</v>
      </c>
      <c r="C53" s="12" t="s">
        <v>29</v>
      </c>
      <c r="D53" s="12" t="s">
        <v>60</v>
      </c>
      <c r="E53" s="12" t="s">
        <v>62</v>
      </c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 t="s">
        <v>64</v>
      </c>
      <c r="U53" s="12"/>
      <c r="V53" s="13"/>
      <c r="W53" s="13"/>
      <c r="X53" s="13"/>
      <c r="Y53" s="13"/>
      <c r="Z53" s="11"/>
      <c r="AA53" s="14">
        <v>100000</v>
      </c>
      <c r="AB53" s="14"/>
      <c r="AC53" s="14"/>
      <c r="AD53" s="14"/>
      <c r="AE53" s="14"/>
      <c r="AF53" s="14"/>
      <c r="AG53" s="14"/>
      <c r="AH53" s="14"/>
      <c r="AI53" s="14"/>
      <c r="AJ53" s="14"/>
      <c r="AK53" s="14">
        <v>100000</v>
      </c>
      <c r="AL53" s="14"/>
      <c r="AM53" s="14"/>
      <c r="AN53" s="14"/>
      <c r="AO53" s="14">
        <v>100000</v>
      </c>
      <c r="AP53" s="14"/>
      <c r="AQ53" s="14"/>
      <c r="AR53" s="14"/>
      <c r="AS53" s="14"/>
      <c r="AT53" s="14"/>
      <c r="AU53" s="14"/>
      <c r="AV53" s="14"/>
      <c r="AW53" s="14"/>
      <c r="AX53" s="14"/>
      <c r="AY53" s="14">
        <v>0</v>
      </c>
      <c r="AZ53" s="14"/>
      <c r="BA53" s="14"/>
      <c r="BB53" s="14"/>
      <c r="BC53" s="14">
        <v>100000</v>
      </c>
      <c r="BD53" s="14"/>
      <c r="BE53" s="14"/>
      <c r="BF53" s="14"/>
      <c r="BG53" s="14"/>
      <c r="BH53" s="14"/>
      <c r="BI53" s="14"/>
      <c r="BJ53" s="14"/>
      <c r="BK53" s="14"/>
      <c r="BL53" s="14"/>
      <c r="BM53" s="30">
        <f t="shared" si="0"/>
        <v>0</v>
      </c>
      <c r="BN53" s="6"/>
      <c r="BO53" s="6"/>
      <c r="BP53" s="6"/>
      <c r="BQ53" s="4" t="s">
        <v>83</v>
      </c>
    </row>
    <row r="54" spans="1:69" s="19" customFormat="1" ht="52.5" customHeight="1">
      <c r="A54" s="4" t="s">
        <v>65</v>
      </c>
      <c r="B54" s="20" t="s">
        <v>27</v>
      </c>
      <c r="C54" s="20" t="s">
        <v>29</v>
      </c>
      <c r="D54" s="20" t="s">
        <v>66</v>
      </c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5"/>
      <c r="W54" s="5"/>
      <c r="X54" s="5"/>
      <c r="Y54" s="5"/>
      <c r="Z54" s="4"/>
      <c r="AA54" s="6">
        <v>192020</v>
      </c>
      <c r="AB54" s="6"/>
      <c r="AC54" s="6">
        <v>3520</v>
      </c>
      <c r="AD54" s="6"/>
      <c r="AE54" s="6"/>
      <c r="AF54" s="6">
        <v>2145673.2200000002</v>
      </c>
      <c r="AG54" s="6"/>
      <c r="AH54" s="6"/>
      <c r="AI54" s="6"/>
      <c r="AJ54" s="6"/>
      <c r="AK54" s="6">
        <v>2337693.2200000002</v>
      </c>
      <c r="AL54" s="6"/>
      <c r="AM54" s="6">
        <v>3520</v>
      </c>
      <c r="AN54" s="6"/>
      <c r="AO54" s="6">
        <v>162020</v>
      </c>
      <c r="AP54" s="6"/>
      <c r="AQ54" s="6">
        <v>3520</v>
      </c>
      <c r="AR54" s="6"/>
      <c r="AS54" s="6"/>
      <c r="AT54" s="6"/>
      <c r="AU54" s="6"/>
      <c r="AV54" s="6"/>
      <c r="AW54" s="6"/>
      <c r="AX54" s="6"/>
      <c r="AY54" s="6">
        <v>2304327.2200000002</v>
      </c>
      <c r="AZ54" s="6"/>
      <c r="BA54" s="6">
        <v>3520</v>
      </c>
      <c r="BB54" s="6"/>
      <c r="BC54" s="6">
        <v>162020</v>
      </c>
      <c r="BD54" s="6"/>
      <c r="BE54" s="6">
        <v>3520</v>
      </c>
      <c r="BF54" s="6"/>
      <c r="BG54" s="6"/>
      <c r="BH54" s="6"/>
      <c r="BI54" s="6"/>
      <c r="BJ54" s="6"/>
      <c r="BK54" s="6"/>
      <c r="BL54" s="6"/>
      <c r="BM54" s="30">
        <f t="shared" si="0"/>
        <v>0.98572695522468945</v>
      </c>
      <c r="BN54" s="10"/>
      <c r="BO54" s="10"/>
      <c r="BP54" s="10"/>
      <c r="BQ54" s="7" t="s">
        <v>85</v>
      </c>
    </row>
    <row r="55" spans="1:69" s="19" customFormat="1" ht="105" customHeight="1">
      <c r="A55" s="7" t="s">
        <v>67</v>
      </c>
      <c r="B55" s="8" t="s">
        <v>27</v>
      </c>
      <c r="C55" s="8" t="s">
        <v>29</v>
      </c>
      <c r="D55" s="8" t="s">
        <v>66</v>
      </c>
      <c r="E55" s="8" t="s">
        <v>68</v>
      </c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9"/>
      <c r="W55" s="9"/>
      <c r="X55" s="9"/>
      <c r="Y55" s="9"/>
      <c r="Z55" s="7"/>
      <c r="AA55" s="10">
        <v>3520</v>
      </c>
      <c r="AB55" s="10"/>
      <c r="AC55" s="10">
        <v>3520</v>
      </c>
      <c r="AD55" s="10"/>
      <c r="AE55" s="10"/>
      <c r="AF55" s="10"/>
      <c r="AG55" s="10"/>
      <c r="AH55" s="10"/>
      <c r="AI55" s="10"/>
      <c r="AJ55" s="10"/>
      <c r="AK55" s="10">
        <v>3520</v>
      </c>
      <c r="AL55" s="10"/>
      <c r="AM55" s="10">
        <v>3520</v>
      </c>
      <c r="AN55" s="10"/>
      <c r="AO55" s="10">
        <v>3520</v>
      </c>
      <c r="AP55" s="10"/>
      <c r="AQ55" s="10">
        <v>3520</v>
      </c>
      <c r="AR55" s="10"/>
      <c r="AS55" s="10"/>
      <c r="AT55" s="10"/>
      <c r="AU55" s="10"/>
      <c r="AV55" s="10"/>
      <c r="AW55" s="10"/>
      <c r="AX55" s="10"/>
      <c r="AY55" s="10">
        <v>3520</v>
      </c>
      <c r="AZ55" s="10"/>
      <c r="BA55" s="10">
        <v>3520</v>
      </c>
      <c r="BB55" s="10"/>
      <c r="BC55" s="10">
        <v>3520</v>
      </c>
      <c r="BD55" s="10"/>
      <c r="BE55" s="10">
        <v>3520</v>
      </c>
      <c r="BF55" s="10"/>
      <c r="BG55" s="10"/>
      <c r="BH55" s="10"/>
      <c r="BI55" s="10"/>
      <c r="BJ55" s="10"/>
      <c r="BK55" s="10"/>
      <c r="BL55" s="10"/>
      <c r="BM55" s="30">
        <f t="shared" si="0"/>
        <v>1</v>
      </c>
      <c r="BN55" s="14"/>
      <c r="BO55" s="14"/>
      <c r="BP55" s="14"/>
      <c r="BQ55" s="11" t="s">
        <v>87</v>
      </c>
    </row>
    <row r="56" spans="1:69" s="19" customFormat="1" ht="151.5" customHeight="1">
      <c r="A56" s="11" t="s">
        <v>233</v>
      </c>
      <c r="B56" s="12" t="s">
        <v>27</v>
      </c>
      <c r="C56" s="12" t="s">
        <v>29</v>
      </c>
      <c r="D56" s="12" t="s">
        <v>66</v>
      </c>
      <c r="E56" s="12" t="s">
        <v>68</v>
      </c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 t="s">
        <v>207</v>
      </c>
      <c r="U56" s="12"/>
      <c r="V56" s="13"/>
      <c r="W56" s="13"/>
      <c r="X56" s="13"/>
      <c r="Y56" s="13"/>
      <c r="Z56" s="11"/>
      <c r="AA56" s="14">
        <v>3520</v>
      </c>
      <c r="AB56" s="14"/>
      <c r="AC56" s="14">
        <v>3520</v>
      </c>
      <c r="AD56" s="14"/>
      <c r="AE56" s="14"/>
      <c r="AF56" s="14"/>
      <c r="AG56" s="14"/>
      <c r="AH56" s="14"/>
      <c r="AI56" s="14"/>
      <c r="AJ56" s="14"/>
      <c r="AK56" s="14">
        <v>3520</v>
      </c>
      <c r="AL56" s="14"/>
      <c r="AM56" s="14">
        <v>3520</v>
      </c>
      <c r="AN56" s="14"/>
      <c r="AO56" s="14">
        <v>3520</v>
      </c>
      <c r="AP56" s="14"/>
      <c r="AQ56" s="14">
        <v>3520</v>
      </c>
      <c r="AR56" s="14"/>
      <c r="AS56" s="14"/>
      <c r="AT56" s="14"/>
      <c r="AU56" s="14"/>
      <c r="AV56" s="14"/>
      <c r="AW56" s="14"/>
      <c r="AX56" s="14"/>
      <c r="AY56" s="14">
        <v>3520</v>
      </c>
      <c r="AZ56" s="14"/>
      <c r="BA56" s="14">
        <v>3520</v>
      </c>
      <c r="BB56" s="14"/>
      <c r="BC56" s="14">
        <v>3520</v>
      </c>
      <c r="BD56" s="14"/>
      <c r="BE56" s="14">
        <v>3520</v>
      </c>
      <c r="BF56" s="14"/>
      <c r="BG56" s="14"/>
      <c r="BH56" s="14"/>
      <c r="BI56" s="14"/>
      <c r="BJ56" s="14"/>
      <c r="BK56" s="14"/>
      <c r="BL56" s="14"/>
      <c r="BM56" s="30">
        <f t="shared" si="0"/>
        <v>1</v>
      </c>
      <c r="BN56" s="10"/>
      <c r="BO56" s="10"/>
      <c r="BP56" s="10"/>
      <c r="BQ56" s="7" t="s">
        <v>88</v>
      </c>
    </row>
    <row r="57" spans="1:69" s="19" customFormat="1" ht="87.75" customHeight="1">
      <c r="A57" s="11" t="s">
        <v>208</v>
      </c>
      <c r="B57" s="12" t="s">
        <v>27</v>
      </c>
      <c r="C57" s="12" t="s">
        <v>29</v>
      </c>
      <c r="D57" s="12" t="s">
        <v>66</v>
      </c>
      <c r="E57" s="12" t="s">
        <v>68</v>
      </c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 t="s">
        <v>36</v>
      </c>
      <c r="U57" s="12"/>
      <c r="V57" s="13"/>
      <c r="W57" s="13"/>
      <c r="X57" s="13"/>
      <c r="Y57" s="13"/>
      <c r="Z57" s="11"/>
      <c r="AA57" s="14">
        <v>3520</v>
      </c>
      <c r="AB57" s="14"/>
      <c r="AC57" s="14">
        <v>3520</v>
      </c>
      <c r="AD57" s="14"/>
      <c r="AE57" s="14"/>
      <c r="AF57" s="14"/>
      <c r="AG57" s="14"/>
      <c r="AH57" s="14"/>
      <c r="AI57" s="14"/>
      <c r="AJ57" s="14"/>
      <c r="AK57" s="14">
        <v>3520</v>
      </c>
      <c r="AL57" s="14"/>
      <c r="AM57" s="14">
        <v>3520</v>
      </c>
      <c r="AN57" s="14"/>
      <c r="AO57" s="14">
        <v>3520</v>
      </c>
      <c r="AP57" s="14"/>
      <c r="AQ57" s="14">
        <v>3520</v>
      </c>
      <c r="AR57" s="14"/>
      <c r="AS57" s="14"/>
      <c r="AT57" s="14"/>
      <c r="AU57" s="14"/>
      <c r="AV57" s="14"/>
      <c r="AW57" s="14"/>
      <c r="AX57" s="14"/>
      <c r="AY57" s="14">
        <v>3520</v>
      </c>
      <c r="AZ57" s="14"/>
      <c r="BA57" s="14">
        <v>3520</v>
      </c>
      <c r="BB57" s="14"/>
      <c r="BC57" s="14">
        <v>3520</v>
      </c>
      <c r="BD57" s="14"/>
      <c r="BE57" s="14">
        <v>3520</v>
      </c>
      <c r="BF57" s="14"/>
      <c r="BG57" s="14"/>
      <c r="BH57" s="14"/>
      <c r="BI57" s="14"/>
      <c r="BJ57" s="14"/>
      <c r="BK57" s="14"/>
      <c r="BL57" s="14"/>
      <c r="BM57" s="30">
        <f t="shared" si="0"/>
        <v>1</v>
      </c>
      <c r="BN57" s="14"/>
      <c r="BO57" s="14"/>
      <c r="BP57" s="14"/>
      <c r="BQ57" s="11" t="s">
        <v>90</v>
      </c>
    </row>
    <row r="58" spans="1:69" s="19" customFormat="1" ht="51.75" customHeight="1">
      <c r="A58" s="7" t="s">
        <v>118</v>
      </c>
      <c r="B58" s="8" t="s">
        <v>27</v>
      </c>
      <c r="C58" s="8" t="s">
        <v>29</v>
      </c>
      <c r="D58" s="8" t="s">
        <v>66</v>
      </c>
      <c r="E58" s="8" t="s">
        <v>119</v>
      </c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9"/>
      <c r="W58" s="9"/>
      <c r="X58" s="9"/>
      <c r="Y58" s="9"/>
      <c r="Z58" s="7"/>
      <c r="AA58" s="10"/>
      <c r="AB58" s="10"/>
      <c r="AC58" s="10"/>
      <c r="AD58" s="10"/>
      <c r="AE58" s="10"/>
      <c r="AF58" s="10">
        <v>256000</v>
      </c>
      <c r="AG58" s="10"/>
      <c r="AH58" s="10"/>
      <c r="AI58" s="10"/>
      <c r="AJ58" s="10"/>
      <c r="AK58" s="10">
        <v>256000</v>
      </c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>
        <v>256000</v>
      </c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30">
        <f t="shared" si="0"/>
        <v>1</v>
      </c>
      <c r="BN58" s="6"/>
      <c r="BO58" s="6"/>
      <c r="BP58" s="6"/>
      <c r="BQ58" s="4" t="s">
        <v>91</v>
      </c>
    </row>
    <row r="59" spans="1:69" s="19" customFormat="1" ht="84" customHeight="1">
      <c r="A59" s="11" t="s">
        <v>234</v>
      </c>
      <c r="B59" s="12" t="s">
        <v>27</v>
      </c>
      <c r="C59" s="12" t="s">
        <v>29</v>
      </c>
      <c r="D59" s="12" t="s">
        <v>66</v>
      </c>
      <c r="E59" s="12" t="s">
        <v>119</v>
      </c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 t="s">
        <v>207</v>
      </c>
      <c r="U59" s="12"/>
      <c r="V59" s="13"/>
      <c r="W59" s="13"/>
      <c r="X59" s="13"/>
      <c r="Y59" s="13"/>
      <c r="Z59" s="11"/>
      <c r="AA59" s="14"/>
      <c r="AB59" s="14"/>
      <c r="AC59" s="14"/>
      <c r="AD59" s="14"/>
      <c r="AE59" s="14"/>
      <c r="AF59" s="14">
        <v>256000</v>
      </c>
      <c r="AG59" s="14"/>
      <c r="AH59" s="14"/>
      <c r="AI59" s="14"/>
      <c r="AJ59" s="14"/>
      <c r="AK59" s="14">
        <v>256000</v>
      </c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>
        <v>256000</v>
      </c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30">
        <f t="shared" si="0"/>
        <v>1</v>
      </c>
      <c r="BN59" s="10"/>
      <c r="BO59" s="10"/>
      <c r="BP59" s="10"/>
      <c r="BQ59" s="7" t="s">
        <v>93</v>
      </c>
    </row>
    <row r="60" spans="1:69" s="19" customFormat="1" ht="69.75" customHeight="1">
      <c r="A60" s="11" t="s">
        <v>208</v>
      </c>
      <c r="B60" s="12" t="s">
        <v>27</v>
      </c>
      <c r="C60" s="12" t="s">
        <v>29</v>
      </c>
      <c r="D60" s="12" t="s">
        <v>66</v>
      </c>
      <c r="E60" s="12" t="s">
        <v>119</v>
      </c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 t="s">
        <v>36</v>
      </c>
      <c r="U60" s="12"/>
      <c r="V60" s="13"/>
      <c r="W60" s="13"/>
      <c r="X60" s="13"/>
      <c r="Y60" s="13"/>
      <c r="Z60" s="11"/>
      <c r="AA60" s="14"/>
      <c r="AB60" s="14"/>
      <c r="AC60" s="14"/>
      <c r="AD60" s="14"/>
      <c r="AE60" s="14"/>
      <c r="AF60" s="14">
        <v>256000</v>
      </c>
      <c r="AG60" s="14"/>
      <c r="AH60" s="14"/>
      <c r="AI60" s="14"/>
      <c r="AJ60" s="14"/>
      <c r="AK60" s="14">
        <v>256000</v>
      </c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>
        <v>256000</v>
      </c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30">
        <f t="shared" si="0"/>
        <v>1</v>
      </c>
      <c r="BN60" s="14"/>
      <c r="BO60" s="14"/>
      <c r="BP60" s="14"/>
      <c r="BQ60" s="11" t="s">
        <v>95</v>
      </c>
    </row>
    <row r="61" spans="1:69" s="19" customFormat="1" ht="55.5" customHeight="1">
      <c r="A61" s="7" t="s">
        <v>70</v>
      </c>
      <c r="B61" s="8" t="s">
        <v>27</v>
      </c>
      <c r="C61" s="8" t="s">
        <v>29</v>
      </c>
      <c r="D61" s="8" t="s">
        <v>66</v>
      </c>
      <c r="E61" s="8" t="s">
        <v>71</v>
      </c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9"/>
      <c r="W61" s="9"/>
      <c r="X61" s="9"/>
      <c r="Y61" s="9"/>
      <c r="Z61" s="7"/>
      <c r="AA61" s="10">
        <v>188500</v>
      </c>
      <c r="AB61" s="10"/>
      <c r="AC61" s="10"/>
      <c r="AD61" s="10"/>
      <c r="AE61" s="10"/>
      <c r="AF61" s="10">
        <v>1889673.22</v>
      </c>
      <c r="AG61" s="10"/>
      <c r="AH61" s="10"/>
      <c r="AI61" s="10"/>
      <c r="AJ61" s="10"/>
      <c r="AK61" s="10">
        <v>2078173.22</v>
      </c>
      <c r="AL61" s="10"/>
      <c r="AM61" s="10"/>
      <c r="AN61" s="10"/>
      <c r="AO61" s="10">
        <v>158500</v>
      </c>
      <c r="AP61" s="10"/>
      <c r="AQ61" s="10"/>
      <c r="AR61" s="10"/>
      <c r="AS61" s="10"/>
      <c r="AT61" s="10"/>
      <c r="AU61" s="10"/>
      <c r="AV61" s="10"/>
      <c r="AW61" s="10"/>
      <c r="AX61" s="10"/>
      <c r="AY61" s="10">
        <f>AY62+AY64</f>
        <v>2044807.22</v>
      </c>
      <c r="AZ61" s="10"/>
      <c r="BA61" s="10"/>
      <c r="BB61" s="10"/>
      <c r="BC61" s="10">
        <v>158500</v>
      </c>
      <c r="BD61" s="10"/>
      <c r="BE61" s="10"/>
      <c r="BF61" s="10"/>
      <c r="BG61" s="10"/>
      <c r="BH61" s="10"/>
      <c r="BI61" s="10"/>
      <c r="BJ61" s="10"/>
      <c r="BK61" s="10"/>
      <c r="BL61" s="10"/>
      <c r="BM61" s="30">
        <f t="shared" si="0"/>
        <v>0.98394455299544281</v>
      </c>
      <c r="BN61" s="6"/>
      <c r="BO61" s="6"/>
      <c r="BP61" s="6"/>
      <c r="BQ61" s="4" t="s">
        <v>96</v>
      </c>
    </row>
    <row r="62" spans="1:69" s="19" customFormat="1" ht="105" customHeight="1">
      <c r="A62" s="11" t="s">
        <v>235</v>
      </c>
      <c r="B62" s="12" t="s">
        <v>27</v>
      </c>
      <c r="C62" s="12" t="s">
        <v>29</v>
      </c>
      <c r="D62" s="12" t="s">
        <v>66</v>
      </c>
      <c r="E62" s="12" t="s">
        <v>71</v>
      </c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 t="s">
        <v>207</v>
      </c>
      <c r="U62" s="12"/>
      <c r="V62" s="13"/>
      <c r="W62" s="13"/>
      <c r="X62" s="13"/>
      <c r="Y62" s="13"/>
      <c r="Z62" s="11"/>
      <c r="AA62" s="14">
        <v>100000</v>
      </c>
      <c r="AB62" s="14"/>
      <c r="AC62" s="14"/>
      <c r="AD62" s="14"/>
      <c r="AE62" s="14"/>
      <c r="AF62" s="14">
        <v>1818345</v>
      </c>
      <c r="AG62" s="14"/>
      <c r="AH62" s="14"/>
      <c r="AI62" s="14"/>
      <c r="AJ62" s="14"/>
      <c r="AK62" s="14">
        <v>1918345</v>
      </c>
      <c r="AL62" s="14"/>
      <c r="AM62" s="14"/>
      <c r="AN62" s="14"/>
      <c r="AO62" s="14">
        <v>100000</v>
      </c>
      <c r="AP62" s="14"/>
      <c r="AQ62" s="14"/>
      <c r="AR62" s="14"/>
      <c r="AS62" s="14"/>
      <c r="AT62" s="14"/>
      <c r="AU62" s="14"/>
      <c r="AV62" s="14"/>
      <c r="AW62" s="14"/>
      <c r="AX62" s="14"/>
      <c r="AY62" s="14">
        <f>AY63</f>
        <v>1918345</v>
      </c>
      <c r="AZ62" s="14"/>
      <c r="BA62" s="14"/>
      <c r="BB62" s="14"/>
      <c r="BC62" s="14">
        <v>100000</v>
      </c>
      <c r="BD62" s="14"/>
      <c r="BE62" s="14"/>
      <c r="BF62" s="14"/>
      <c r="BG62" s="14"/>
      <c r="BH62" s="14"/>
      <c r="BI62" s="14"/>
      <c r="BJ62" s="14"/>
      <c r="BK62" s="14"/>
      <c r="BL62" s="14"/>
      <c r="BM62" s="30">
        <f t="shared" si="0"/>
        <v>1</v>
      </c>
      <c r="BN62" s="6"/>
      <c r="BO62" s="6"/>
      <c r="BP62" s="6"/>
      <c r="BQ62" s="4" t="s">
        <v>97</v>
      </c>
    </row>
    <row r="63" spans="1:69" s="19" customFormat="1" ht="72" customHeight="1">
      <c r="A63" s="11" t="s">
        <v>208</v>
      </c>
      <c r="B63" s="12" t="s">
        <v>27</v>
      </c>
      <c r="C63" s="12" t="s">
        <v>29</v>
      </c>
      <c r="D63" s="12" t="s">
        <v>66</v>
      </c>
      <c r="E63" s="12" t="s">
        <v>71</v>
      </c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 t="s">
        <v>36</v>
      </c>
      <c r="U63" s="12"/>
      <c r="V63" s="13"/>
      <c r="W63" s="13"/>
      <c r="X63" s="13"/>
      <c r="Y63" s="13"/>
      <c r="Z63" s="11"/>
      <c r="AA63" s="14">
        <v>100000</v>
      </c>
      <c r="AB63" s="14"/>
      <c r="AC63" s="14"/>
      <c r="AD63" s="14"/>
      <c r="AE63" s="14"/>
      <c r="AF63" s="14">
        <v>1818345</v>
      </c>
      <c r="AG63" s="14"/>
      <c r="AH63" s="14"/>
      <c r="AI63" s="14"/>
      <c r="AJ63" s="14"/>
      <c r="AK63" s="14">
        <v>1918345</v>
      </c>
      <c r="AL63" s="14"/>
      <c r="AM63" s="14"/>
      <c r="AN63" s="14"/>
      <c r="AO63" s="14">
        <v>100000</v>
      </c>
      <c r="AP63" s="14"/>
      <c r="AQ63" s="14"/>
      <c r="AR63" s="14"/>
      <c r="AS63" s="14"/>
      <c r="AT63" s="14"/>
      <c r="AU63" s="14"/>
      <c r="AV63" s="14"/>
      <c r="AW63" s="14"/>
      <c r="AX63" s="14"/>
      <c r="AY63" s="14">
        <v>1918345</v>
      </c>
      <c r="AZ63" s="14"/>
      <c r="BA63" s="14"/>
      <c r="BB63" s="14"/>
      <c r="BC63" s="14">
        <v>100000</v>
      </c>
      <c r="BD63" s="14"/>
      <c r="BE63" s="14"/>
      <c r="BF63" s="14"/>
      <c r="BG63" s="14"/>
      <c r="BH63" s="14"/>
      <c r="BI63" s="14"/>
      <c r="BJ63" s="14"/>
      <c r="BK63" s="14"/>
      <c r="BL63" s="14"/>
      <c r="BM63" s="30">
        <f t="shared" si="0"/>
        <v>1</v>
      </c>
      <c r="BN63" s="10"/>
      <c r="BO63" s="10"/>
      <c r="BP63" s="10"/>
      <c r="BQ63" s="7" t="s">
        <v>99</v>
      </c>
    </row>
    <row r="64" spans="1:69" s="19" customFormat="1" ht="86.25" customHeight="1">
      <c r="A64" s="11" t="s">
        <v>236</v>
      </c>
      <c r="B64" s="12" t="s">
        <v>27</v>
      </c>
      <c r="C64" s="12" t="s">
        <v>29</v>
      </c>
      <c r="D64" s="12" t="s">
        <v>66</v>
      </c>
      <c r="E64" s="12" t="s">
        <v>71</v>
      </c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 t="s">
        <v>223</v>
      </c>
      <c r="U64" s="12"/>
      <c r="V64" s="13"/>
      <c r="W64" s="13"/>
      <c r="X64" s="13"/>
      <c r="Y64" s="13"/>
      <c r="Z64" s="11"/>
      <c r="AA64" s="14">
        <v>88500</v>
      </c>
      <c r="AB64" s="14"/>
      <c r="AC64" s="14"/>
      <c r="AD64" s="14"/>
      <c r="AE64" s="14"/>
      <c r="AF64" s="14">
        <v>71328.22</v>
      </c>
      <c r="AG64" s="14"/>
      <c r="AH64" s="14"/>
      <c r="AI64" s="14"/>
      <c r="AJ64" s="14"/>
      <c r="AK64" s="14">
        <v>159828.22</v>
      </c>
      <c r="AL64" s="14"/>
      <c r="AM64" s="14"/>
      <c r="AN64" s="14"/>
      <c r="AO64" s="14">
        <v>58500</v>
      </c>
      <c r="AP64" s="14"/>
      <c r="AQ64" s="14"/>
      <c r="AR64" s="14"/>
      <c r="AS64" s="14"/>
      <c r="AT64" s="14"/>
      <c r="AU64" s="14"/>
      <c r="AV64" s="14"/>
      <c r="AW64" s="14"/>
      <c r="AX64" s="14"/>
      <c r="AY64" s="14">
        <f>AY65</f>
        <v>126462.22</v>
      </c>
      <c r="AZ64" s="14"/>
      <c r="BA64" s="14"/>
      <c r="BB64" s="14"/>
      <c r="BC64" s="14">
        <v>58500</v>
      </c>
      <c r="BD64" s="14"/>
      <c r="BE64" s="14"/>
      <c r="BF64" s="14"/>
      <c r="BG64" s="14"/>
      <c r="BH64" s="14"/>
      <c r="BI64" s="14"/>
      <c r="BJ64" s="14"/>
      <c r="BK64" s="14"/>
      <c r="BL64" s="14"/>
      <c r="BM64" s="30">
        <f t="shared" si="0"/>
        <v>0.79123836829315874</v>
      </c>
      <c r="BN64" s="14"/>
      <c r="BO64" s="14"/>
      <c r="BP64" s="14"/>
      <c r="BQ64" s="11" t="s">
        <v>101</v>
      </c>
    </row>
    <row r="65" spans="1:69" s="19" customFormat="1" ht="43.5" customHeight="1">
      <c r="A65" s="11" t="s">
        <v>224</v>
      </c>
      <c r="B65" s="12" t="s">
        <v>27</v>
      </c>
      <c r="C65" s="12" t="s">
        <v>29</v>
      </c>
      <c r="D65" s="12" t="s">
        <v>66</v>
      </c>
      <c r="E65" s="12" t="s">
        <v>71</v>
      </c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 t="s">
        <v>54</v>
      </c>
      <c r="U65" s="12"/>
      <c r="V65" s="13"/>
      <c r="W65" s="13"/>
      <c r="X65" s="13"/>
      <c r="Y65" s="13"/>
      <c r="Z65" s="11"/>
      <c r="AA65" s="14">
        <v>88500</v>
      </c>
      <c r="AB65" s="14"/>
      <c r="AC65" s="14"/>
      <c r="AD65" s="14"/>
      <c r="AE65" s="14"/>
      <c r="AF65" s="14">
        <v>71328.22</v>
      </c>
      <c r="AG65" s="14"/>
      <c r="AH65" s="14"/>
      <c r="AI65" s="14"/>
      <c r="AJ65" s="14"/>
      <c r="AK65" s="14">
        <v>159828.22</v>
      </c>
      <c r="AL65" s="14"/>
      <c r="AM65" s="14"/>
      <c r="AN65" s="14"/>
      <c r="AO65" s="14">
        <v>58500</v>
      </c>
      <c r="AP65" s="14"/>
      <c r="AQ65" s="14"/>
      <c r="AR65" s="14"/>
      <c r="AS65" s="14"/>
      <c r="AT65" s="14"/>
      <c r="AU65" s="14"/>
      <c r="AV65" s="14"/>
      <c r="AW65" s="14"/>
      <c r="AX65" s="14"/>
      <c r="AY65" s="14">
        <f>10634+1180+114648.22</f>
        <v>126462.22</v>
      </c>
      <c r="AZ65" s="14"/>
      <c r="BA65" s="14"/>
      <c r="BB65" s="14"/>
      <c r="BC65" s="14">
        <v>58500</v>
      </c>
      <c r="BD65" s="14"/>
      <c r="BE65" s="14"/>
      <c r="BF65" s="14"/>
      <c r="BG65" s="14"/>
      <c r="BH65" s="14"/>
      <c r="BI65" s="14"/>
      <c r="BJ65" s="14"/>
      <c r="BK65" s="14"/>
      <c r="BL65" s="14"/>
      <c r="BM65" s="30">
        <f t="shared" si="0"/>
        <v>0.79123836829315874</v>
      </c>
      <c r="BN65" s="10"/>
      <c r="BO65" s="10"/>
      <c r="BP65" s="10"/>
      <c r="BQ65" s="7" t="s">
        <v>102</v>
      </c>
    </row>
    <row r="66" spans="1:69" s="19" customFormat="1" ht="39.75" customHeight="1">
      <c r="A66" s="4" t="s">
        <v>75</v>
      </c>
      <c r="B66" s="20" t="s">
        <v>27</v>
      </c>
      <c r="C66" s="20" t="s">
        <v>76</v>
      </c>
      <c r="D66" s="20" t="s">
        <v>30</v>
      </c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5"/>
      <c r="W66" s="5"/>
      <c r="X66" s="5"/>
      <c r="Y66" s="5"/>
      <c r="Z66" s="4"/>
      <c r="AA66" s="6">
        <v>297400</v>
      </c>
      <c r="AB66" s="6">
        <v>297400</v>
      </c>
      <c r="AC66" s="6"/>
      <c r="AD66" s="6"/>
      <c r="AE66" s="6"/>
      <c r="AF66" s="6">
        <v>2200</v>
      </c>
      <c r="AG66" s="6">
        <v>2200</v>
      </c>
      <c r="AH66" s="6"/>
      <c r="AI66" s="6"/>
      <c r="AJ66" s="6"/>
      <c r="AK66" s="6">
        <v>299600</v>
      </c>
      <c r="AL66" s="6">
        <v>299600</v>
      </c>
      <c r="AM66" s="6"/>
      <c r="AN66" s="6"/>
      <c r="AO66" s="6">
        <v>297400</v>
      </c>
      <c r="AP66" s="6">
        <v>297400</v>
      </c>
      <c r="AQ66" s="6"/>
      <c r="AR66" s="6"/>
      <c r="AS66" s="6"/>
      <c r="AT66" s="6">
        <v>2200</v>
      </c>
      <c r="AU66" s="6">
        <v>2200</v>
      </c>
      <c r="AV66" s="6"/>
      <c r="AW66" s="6"/>
      <c r="AX66" s="6"/>
      <c r="AY66" s="6">
        <v>299600</v>
      </c>
      <c r="AZ66" s="6">
        <v>299600</v>
      </c>
      <c r="BA66" s="6"/>
      <c r="BB66" s="6"/>
      <c r="BC66" s="6"/>
      <c r="BD66" s="6"/>
      <c r="BE66" s="6"/>
      <c r="BF66" s="6"/>
      <c r="BG66" s="6"/>
      <c r="BH66" s="6">
        <v>309900</v>
      </c>
      <c r="BI66" s="6">
        <v>309900</v>
      </c>
      <c r="BJ66" s="6"/>
      <c r="BK66" s="6"/>
      <c r="BL66" s="6"/>
      <c r="BM66" s="30">
        <f t="shared" si="0"/>
        <v>1</v>
      </c>
      <c r="BN66" s="14"/>
      <c r="BO66" s="14"/>
      <c r="BP66" s="14"/>
      <c r="BQ66" s="11" t="s">
        <v>104</v>
      </c>
    </row>
    <row r="67" spans="1:69" s="19" customFormat="1" ht="37.5" customHeight="1">
      <c r="A67" s="4" t="s">
        <v>77</v>
      </c>
      <c r="B67" s="20" t="s">
        <v>27</v>
      </c>
      <c r="C67" s="20" t="s">
        <v>76</v>
      </c>
      <c r="D67" s="20" t="s">
        <v>78</v>
      </c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5"/>
      <c r="W67" s="5"/>
      <c r="X67" s="5"/>
      <c r="Y67" s="5"/>
      <c r="Z67" s="4"/>
      <c r="AA67" s="6">
        <v>297400</v>
      </c>
      <c r="AB67" s="6">
        <v>297400</v>
      </c>
      <c r="AC67" s="6"/>
      <c r="AD67" s="6"/>
      <c r="AE67" s="6"/>
      <c r="AF67" s="6">
        <v>2200</v>
      </c>
      <c r="AG67" s="6">
        <v>2200</v>
      </c>
      <c r="AH67" s="6"/>
      <c r="AI67" s="6"/>
      <c r="AJ67" s="6"/>
      <c r="AK67" s="6">
        <v>299600</v>
      </c>
      <c r="AL67" s="6">
        <v>299600</v>
      </c>
      <c r="AM67" s="6"/>
      <c r="AN67" s="6"/>
      <c r="AO67" s="6">
        <v>297400</v>
      </c>
      <c r="AP67" s="6">
        <v>297400</v>
      </c>
      <c r="AQ67" s="6"/>
      <c r="AR67" s="6"/>
      <c r="AS67" s="6"/>
      <c r="AT67" s="6">
        <v>2200</v>
      </c>
      <c r="AU67" s="6">
        <v>2200</v>
      </c>
      <c r="AV67" s="6"/>
      <c r="AW67" s="6"/>
      <c r="AX67" s="6"/>
      <c r="AY67" s="6">
        <v>299600</v>
      </c>
      <c r="AZ67" s="6">
        <v>299600</v>
      </c>
      <c r="BA67" s="6"/>
      <c r="BB67" s="6"/>
      <c r="BC67" s="6"/>
      <c r="BD67" s="6"/>
      <c r="BE67" s="6"/>
      <c r="BF67" s="6"/>
      <c r="BG67" s="6"/>
      <c r="BH67" s="6">
        <v>309900</v>
      </c>
      <c r="BI67" s="6">
        <v>309900</v>
      </c>
      <c r="BJ67" s="6"/>
      <c r="BK67" s="6"/>
      <c r="BL67" s="6"/>
      <c r="BM67" s="30">
        <f t="shared" si="0"/>
        <v>1</v>
      </c>
      <c r="BN67" s="10"/>
      <c r="BO67" s="10"/>
      <c r="BP67" s="10"/>
      <c r="BQ67" s="7" t="s">
        <v>105</v>
      </c>
    </row>
    <row r="68" spans="1:69" s="19" customFormat="1" ht="118.5" customHeight="1">
      <c r="A68" s="7" t="s">
        <v>79</v>
      </c>
      <c r="B68" s="8" t="s">
        <v>27</v>
      </c>
      <c r="C68" s="8" t="s">
        <v>76</v>
      </c>
      <c r="D68" s="8" t="s">
        <v>78</v>
      </c>
      <c r="E68" s="8" t="s">
        <v>80</v>
      </c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9"/>
      <c r="W68" s="9"/>
      <c r="X68" s="9"/>
      <c r="Y68" s="9"/>
      <c r="Z68" s="7"/>
      <c r="AA68" s="10">
        <v>297400</v>
      </c>
      <c r="AB68" s="10">
        <v>297400</v>
      </c>
      <c r="AC68" s="10"/>
      <c r="AD68" s="10"/>
      <c r="AE68" s="10"/>
      <c r="AF68" s="10">
        <v>2200</v>
      </c>
      <c r="AG68" s="10">
        <v>2200</v>
      </c>
      <c r="AH68" s="10"/>
      <c r="AI68" s="10"/>
      <c r="AJ68" s="10"/>
      <c r="AK68" s="10">
        <v>299600</v>
      </c>
      <c r="AL68" s="10">
        <v>299600</v>
      </c>
      <c r="AM68" s="10"/>
      <c r="AN68" s="10"/>
      <c r="AO68" s="10">
        <v>297400</v>
      </c>
      <c r="AP68" s="10">
        <v>297400</v>
      </c>
      <c r="AQ68" s="10"/>
      <c r="AR68" s="10"/>
      <c r="AS68" s="10"/>
      <c r="AT68" s="10">
        <v>2200</v>
      </c>
      <c r="AU68" s="10">
        <v>2200</v>
      </c>
      <c r="AV68" s="10"/>
      <c r="AW68" s="10"/>
      <c r="AX68" s="10"/>
      <c r="AY68" s="10">
        <v>299600</v>
      </c>
      <c r="AZ68" s="10">
        <v>299600</v>
      </c>
      <c r="BA68" s="10"/>
      <c r="BB68" s="10"/>
      <c r="BC68" s="10"/>
      <c r="BD68" s="10"/>
      <c r="BE68" s="10"/>
      <c r="BF68" s="10"/>
      <c r="BG68" s="10"/>
      <c r="BH68" s="10">
        <v>309900</v>
      </c>
      <c r="BI68" s="10">
        <v>309900</v>
      </c>
      <c r="BJ68" s="10"/>
      <c r="BK68" s="10"/>
      <c r="BL68" s="10"/>
      <c r="BM68" s="30">
        <f t="shared" si="0"/>
        <v>1</v>
      </c>
      <c r="BN68" s="14"/>
      <c r="BO68" s="14"/>
      <c r="BP68" s="14"/>
      <c r="BQ68" s="11" t="s">
        <v>107</v>
      </c>
    </row>
    <row r="69" spans="1:69" s="19" customFormat="1" ht="196.5" customHeight="1">
      <c r="A69" s="16" t="s">
        <v>237</v>
      </c>
      <c r="B69" s="12" t="s">
        <v>27</v>
      </c>
      <c r="C69" s="12" t="s">
        <v>76</v>
      </c>
      <c r="D69" s="12" t="s">
        <v>78</v>
      </c>
      <c r="E69" s="12" t="s">
        <v>80</v>
      </c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 t="s">
        <v>211</v>
      </c>
      <c r="U69" s="12"/>
      <c r="V69" s="13"/>
      <c r="W69" s="13"/>
      <c r="X69" s="13"/>
      <c r="Y69" s="13"/>
      <c r="Z69" s="11"/>
      <c r="AA69" s="14">
        <v>297400</v>
      </c>
      <c r="AB69" s="14">
        <v>297400</v>
      </c>
      <c r="AC69" s="14"/>
      <c r="AD69" s="14"/>
      <c r="AE69" s="14"/>
      <c r="AF69" s="14">
        <v>-66936.19</v>
      </c>
      <c r="AG69" s="14">
        <v>-66936.19</v>
      </c>
      <c r="AH69" s="14"/>
      <c r="AI69" s="14"/>
      <c r="AJ69" s="14"/>
      <c r="AK69" s="14">
        <v>230463.81</v>
      </c>
      <c r="AL69" s="14">
        <v>230463.81</v>
      </c>
      <c r="AM69" s="14"/>
      <c r="AN69" s="14"/>
      <c r="AO69" s="14">
        <v>297400</v>
      </c>
      <c r="AP69" s="14">
        <v>297400</v>
      </c>
      <c r="AQ69" s="14"/>
      <c r="AR69" s="14"/>
      <c r="AS69" s="14"/>
      <c r="AT69" s="14">
        <v>2200</v>
      </c>
      <c r="AU69" s="14">
        <v>2200</v>
      </c>
      <c r="AV69" s="14"/>
      <c r="AW69" s="14"/>
      <c r="AX69" s="14"/>
      <c r="AY69" s="14">
        <f>AY70</f>
        <v>230463.81</v>
      </c>
      <c r="AZ69" s="14">
        <v>299600</v>
      </c>
      <c r="BA69" s="14"/>
      <c r="BB69" s="14"/>
      <c r="BC69" s="14"/>
      <c r="BD69" s="14"/>
      <c r="BE69" s="14"/>
      <c r="BF69" s="14"/>
      <c r="BG69" s="14"/>
      <c r="BH69" s="14">
        <v>309900</v>
      </c>
      <c r="BI69" s="14">
        <v>309900</v>
      </c>
      <c r="BJ69" s="14"/>
      <c r="BK69" s="14"/>
      <c r="BL69" s="14"/>
      <c r="BM69" s="30">
        <f t="shared" si="0"/>
        <v>1</v>
      </c>
      <c r="BN69" s="10"/>
      <c r="BO69" s="10"/>
      <c r="BP69" s="10"/>
      <c r="BQ69" s="7" t="s">
        <v>108</v>
      </c>
    </row>
    <row r="70" spans="1:69" s="19" customFormat="1" ht="51" customHeight="1">
      <c r="A70" s="11" t="s">
        <v>212</v>
      </c>
      <c r="B70" s="12" t="s">
        <v>27</v>
      </c>
      <c r="C70" s="12" t="s">
        <v>76</v>
      </c>
      <c r="D70" s="12" t="s">
        <v>78</v>
      </c>
      <c r="E70" s="12" t="s">
        <v>80</v>
      </c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 t="s">
        <v>43</v>
      </c>
      <c r="U70" s="12"/>
      <c r="V70" s="13"/>
      <c r="W70" s="13"/>
      <c r="X70" s="13"/>
      <c r="Y70" s="13"/>
      <c r="Z70" s="11"/>
      <c r="AA70" s="14">
        <v>297400</v>
      </c>
      <c r="AB70" s="14">
        <v>297400</v>
      </c>
      <c r="AC70" s="14"/>
      <c r="AD70" s="14"/>
      <c r="AE70" s="14"/>
      <c r="AF70" s="14">
        <v>-66936.19</v>
      </c>
      <c r="AG70" s="14">
        <v>-66936.19</v>
      </c>
      <c r="AH70" s="14"/>
      <c r="AI70" s="14"/>
      <c r="AJ70" s="14"/>
      <c r="AK70" s="14">
        <v>230463.81</v>
      </c>
      <c r="AL70" s="14">
        <v>230463.81</v>
      </c>
      <c r="AM70" s="14"/>
      <c r="AN70" s="14"/>
      <c r="AO70" s="14">
        <v>297400</v>
      </c>
      <c r="AP70" s="14">
        <v>297400</v>
      </c>
      <c r="AQ70" s="14"/>
      <c r="AR70" s="14"/>
      <c r="AS70" s="14"/>
      <c r="AT70" s="14">
        <v>2200</v>
      </c>
      <c r="AU70" s="14">
        <v>2200</v>
      </c>
      <c r="AV70" s="14"/>
      <c r="AW70" s="14"/>
      <c r="AX70" s="14"/>
      <c r="AY70" s="14">
        <f>AK70</f>
        <v>230463.81</v>
      </c>
      <c r="AZ70" s="14">
        <v>299600</v>
      </c>
      <c r="BA70" s="14"/>
      <c r="BB70" s="14"/>
      <c r="BC70" s="14"/>
      <c r="BD70" s="14"/>
      <c r="BE70" s="14"/>
      <c r="BF70" s="14"/>
      <c r="BG70" s="14"/>
      <c r="BH70" s="14">
        <v>309900</v>
      </c>
      <c r="BI70" s="14">
        <v>309900</v>
      </c>
      <c r="BJ70" s="14"/>
      <c r="BK70" s="14"/>
      <c r="BL70" s="14"/>
      <c r="BM70" s="30">
        <f t="shared" si="0"/>
        <v>1</v>
      </c>
      <c r="BN70" s="14"/>
      <c r="BO70" s="14"/>
      <c r="BP70" s="14"/>
      <c r="BQ70" s="11" t="s">
        <v>110</v>
      </c>
    </row>
    <row r="71" spans="1:69" s="19" customFormat="1" ht="146.25" customHeight="1">
      <c r="A71" s="16" t="s">
        <v>238</v>
      </c>
      <c r="B71" s="12" t="s">
        <v>27</v>
      </c>
      <c r="C71" s="12" t="s">
        <v>76</v>
      </c>
      <c r="D71" s="12" t="s">
        <v>78</v>
      </c>
      <c r="E71" s="12" t="s">
        <v>80</v>
      </c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 t="s">
        <v>207</v>
      </c>
      <c r="U71" s="12"/>
      <c r="V71" s="13"/>
      <c r="W71" s="13"/>
      <c r="X71" s="13"/>
      <c r="Y71" s="13"/>
      <c r="Z71" s="11"/>
      <c r="AA71" s="14"/>
      <c r="AB71" s="14"/>
      <c r="AC71" s="14"/>
      <c r="AD71" s="14"/>
      <c r="AE71" s="14"/>
      <c r="AF71" s="14">
        <v>69136.19</v>
      </c>
      <c r="AG71" s="14">
        <v>69136.19</v>
      </c>
      <c r="AH71" s="14"/>
      <c r="AI71" s="14"/>
      <c r="AJ71" s="14"/>
      <c r="AK71" s="14">
        <v>69136.19</v>
      </c>
      <c r="AL71" s="14">
        <v>69136.19</v>
      </c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>
        <f>AY72</f>
        <v>69136.19</v>
      </c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30">
        <f t="shared" si="0"/>
        <v>1</v>
      </c>
      <c r="BN71" s="10"/>
      <c r="BO71" s="10"/>
      <c r="BP71" s="10"/>
      <c r="BQ71" s="7" t="s">
        <v>111</v>
      </c>
    </row>
    <row r="72" spans="1:69" s="19" customFormat="1" ht="65.25" customHeight="1">
      <c r="A72" s="11" t="s">
        <v>208</v>
      </c>
      <c r="B72" s="12" t="s">
        <v>27</v>
      </c>
      <c r="C72" s="12" t="s">
        <v>76</v>
      </c>
      <c r="D72" s="12" t="s">
        <v>78</v>
      </c>
      <c r="E72" s="12" t="s">
        <v>80</v>
      </c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 t="s">
        <v>36</v>
      </c>
      <c r="U72" s="12"/>
      <c r="V72" s="13"/>
      <c r="W72" s="13"/>
      <c r="X72" s="13"/>
      <c r="Y72" s="13"/>
      <c r="Z72" s="11"/>
      <c r="AA72" s="14"/>
      <c r="AB72" s="14"/>
      <c r="AC72" s="14"/>
      <c r="AD72" s="14"/>
      <c r="AE72" s="14"/>
      <c r="AF72" s="14">
        <v>69136.19</v>
      </c>
      <c r="AG72" s="14">
        <v>69136.19</v>
      </c>
      <c r="AH72" s="14"/>
      <c r="AI72" s="14"/>
      <c r="AJ72" s="14"/>
      <c r="AK72" s="14">
        <v>69136.19</v>
      </c>
      <c r="AL72" s="14">
        <v>69136.19</v>
      </c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>
        <f>AK72</f>
        <v>69136.19</v>
      </c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30">
        <f t="shared" si="0"/>
        <v>1</v>
      </c>
      <c r="BN72" s="14"/>
      <c r="BO72" s="14"/>
      <c r="BP72" s="14"/>
      <c r="BQ72" s="11" t="s">
        <v>203</v>
      </c>
    </row>
    <row r="73" spans="1:69" s="19" customFormat="1" ht="52.5" customHeight="1">
      <c r="A73" s="4" t="s">
        <v>82</v>
      </c>
      <c r="B73" s="20" t="s">
        <v>27</v>
      </c>
      <c r="C73" s="20" t="s">
        <v>78</v>
      </c>
      <c r="D73" s="20" t="s">
        <v>30</v>
      </c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5"/>
      <c r="W73" s="5"/>
      <c r="X73" s="5"/>
      <c r="Y73" s="5"/>
      <c r="Z73" s="4"/>
      <c r="AA73" s="6">
        <v>830600</v>
      </c>
      <c r="AB73" s="6"/>
      <c r="AC73" s="6"/>
      <c r="AD73" s="6"/>
      <c r="AE73" s="6"/>
      <c r="AF73" s="6">
        <v>1074000</v>
      </c>
      <c r="AG73" s="6"/>
      <c r="AH73" s="6"/>
      <c r="AI73" s="6"/>
      <c r="AJ73" s="6"/>
      <c r="AK73" s="6">
        <v>1904600</v>
      </c>
      <c r="AL73" s="6"/>
      <c r="AM73" s="6"/>
      <c r="AN73" s="6"/>
      <c r="AO73" s="6">
        <v>160000</v>
      </c>
      <c r="AP73" s="6"/>
      <c r="AQ73" s="6"/>
      <c r="AR73" s="6"/>
      <c r="AS73" s="6"/>
      <c r="AT73" s="6"/>
      <c r="AU73" s="6"/>
      <c r="AV73" s="6"/>
      <c r="AW73" s="6"/>
      <c r="AX73" s="6"/>
      <c r="AY73" s="6">
        <f>AY74+AY81</f>
        <v>1795000</v>
      </c>
      <c r="AZ73" s="6"/>
      <c r="BA73" s="6"/>
      <c r="BB73" s="6"/>
      <c r="BC73" s="6">
        <v>160000</v>
      </c>
      <c r="BD73" s="6"/>
      <c r="BE73" s="6"/>
      <c r="BF73" s="6"/>
      <c r="BG73" s="6"/>
      <c r="BH73" s="6"/>
      <c r="BI73" s="6"/>
      <c r="BJ73" s="6"/>
      <c r="BK73" s="6"/>
      <c r="BL73" s="6"/>
      <c r="BM73" s="30">
        <f t="shared" si="0"/>
        <v>0.94245510868423821</v>
      </c>
      <c r="BN73" s="10"/>
      <c r="BO73" s="10"/>
      <c r="BP73" s="10"/>
      <c r="BQ73" s="15" t="s">
        <v>113</v>
      </c>
    </row>
    <row r="74" spans="1:69" s="19" customFormat="1" ht="76.5" customHeight="1">
      <c r="A74" s="4" t="s">
        <v>83</v>
      </c>
      <c r="B74" s="20" t="s">
        <v>27</v>
      </c>
      <c r="C74" s="20" t="s">
        <v>78</v>
      </c>
      <c r="D74" s="20" t="s">
        <v>84</v>
      </c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5"/>
      <c r="W74" s="5"/>
      <c r="X74" s="5"/>
      <c r="Y74" s="5"/>
      <c r="Z74" s="4"/>
      <c r="AA74" s="6">
        <v>610000</v>
      </c>
      <c r="AB74" s="6"/>
      <c r="AC74" s="6"/>
      <c r="AD74" s="6"/>
      <c r="AE74" s="6"/>
      <c r="AF74" s="6">
        <v>-14000</v>
      </c>
      <c r="AG74" s="6"/>
      <c r="AH74" s="6"/>
      <c r="AI74" s="6"/>
      <c r="AJ74" s="6"/>
      <c r="AK74" s="6">
        <v>596000</v>
      </c>
      <c r="AL74" s="6"/>
      <c r="AM74" s="6"/>
      <c r="AN74" s="6"/>
      <c r="AO74" s="6">
        <v>110000</v>
      </c>
      <c r="AP74" s="6"/>
      <c r="AQ74" s="6"/>
      <c r="AR74" s="6"/>
      <c r="AS74" s="6"/>
      <c r="AT74" s="6"/>
      <c r="AU74" s="6"/>
      <c r="AV74" s="6"/>
      <c r="AW74" s="6"/>
      <c r="AX74" s="6"/>
      <c r="AY74" s="6">
        <v>596000</v>
      </c>
      <c r="AZ74" s="6"/>
      <c r="BA74" s="6"/>
      <c r="BB74" s="6"/>
      <c r="BC74" s="6">
        <v>110000</v>
      </c>
      <c r="BD74" s="6"/>
      <c r="BE74" s="6"/>
      <c r="BF74" s="6"/>
      <c r="BG74" s="6"/>
      <c r="BH74" s="6"/>
      <c r="BI74" s="6"/>
      <c r="BJ74" s="6"/>
      <c r="BK74" s="6"/>
      <c r="BL74" s="6"/>
      <c r="BM74" s="30">
        <f t="shared" si="0"/>
        <v>1</v>
      </c>
      <c r="BN74" s="14"/>
      <c r="BO74" s="14"/>
      <c r="BP74" s="14"/>
      <c r="BQ74" s="16" t="s">
        <v>115</v>
      </c>
    </row>
    <row r="75" spans="1:69" s="19" customFormat="1" ht="35.25" customHeight="1">
      <c r="A75" s="7" t="s">
        <v>85</v>
      </c>
      <c r="B75" s="8" t="s">
        <v>27</v>
      </c>
      <c r="C75" s="8" t="s">
        <v>78</v>
      </c>
      <c r="D75" s="8" t="s">
        <v>84</v>
      </c>
      <c r="E75" s="8" t="s">
        <v>86</v>
      </c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9"/>
      <c r="W75" s="9"/>
      <c r="X75" s="9"/>
      <c r="Y75" s="9"/>
      <c r="Z75" s="7"/>
      <c r="AA75" s="10">
        <v>510000</v>
      </c>
      <c r="AB75" s="10"/>
      <c r="AC75" s="10"/>
      <c r="AD75" s="10"/>
      <c r="AE75" s="10"/>
      <c r="AF75" s="10">
        <v>-10000</v>
      </c>
      <c r="AG75" s="10"/>
      <c r="AH75" s="10"/>
      <c r="AI75" s="10"/>
      <c r="AJ75" s="10"/>
      <c r="AK75" s="10">
        <v>500000</v>
      </c>
      <c r="AL75" s="10"/>
      <c r="AM75" s="10"/>
      <c r="AN75" s="10"/>
      <c r="AO75" s="10">
        <v>10000</v>
      </c>
      <c r="AP75" s="10"/>
      <c r="AQ75" s="10"/>
      <c r="AR75" s="10"/>
      <c r="AS75" s="10"/>
      <c r="AT75" s="10"/>
      <c r="AU75" s="10"/>
      <c r="AV75" s="10"/>
      <c r="AW75" s="10"/>
      <c r="AX75" s="10"/>
      <c r="AY75" s="10">
        <v>500000</v>
      </c>
      <c r="AZ75" s="10"/>
      <c r="BA75" s="10"/>
      <c r="BB75" s="10"/>
      <c r="BC75" s="10">
        <v>10000</v>
      </c>
      <c r="BD75" s="10"/>
      <c r="BE75" s="10"/>
      <c r="BF75" s="10"/>
      <c r="BG75" s="10"/>
      <c r="BH75" s="10"/>
      <c r="BI75" s="10"/>
      <c r="BJ75" s="10"/>
      <c r="BK75" s="10"/>
      <c r="BL75" s="10"/>
      <c r="BM75" s="30">
        <f t="shared" si="0"/>
        <v>1</v>
      </c>
      <c r="BN75" s="6"/>
      <c r="BO75" s="6"/>
      <c r="BP75" s="6"/>
      <c r="BQ75" s="4" t="s">
        <v>116</v>
      </c>
    </row>
    <row r="76" spans="1:69" s="19" customFormat="1" ht="91.5" customHeight="1">
      <c r="A76" s="11" t="s">
        <v>239</v>
      </c>
      <c r="B76" s="12" t="s">
        <v>27</v>
      </c>
      <c r="C76" s="12" t="s">
        <v>78</v>
      </c>
      <c r="D76" s="12" t="s">
        <v>84</v>
      </c>
      <c r="E76" s="12" t="s">
        <v>86</v>
      </c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 t="s">
        <v>207</v>
      </c>
      <c r="U76" s="12"/>
      <c r="V76" s="13"/>
      <c r="W76" s="13"/>
      <c r="X76" s="13"/>
      <c r="Y76" s="13"/>
      <c r="Z76" s="11"/>
      <c r="AA76" s="14">
        <v>510000</v>
      </c>
      <c r="AB76" s="14"/>
      <c r="AC76" s="14"/>
      <c r="AD76" s="14"/>
      <c r="AE76" s="14"/>
      <c r="AF76" s="14">
        <v>-10000</v>
      </c>
      <c r="AG76" s="14"/>
      <c r="AH76" s="14"/>
      <c r="AI76" s="14"/>
      <c r="AJ76" s="14"/>
      <c r="AK76" s="14">
        <v>500000</v>
      </c>
      <c r="AL76" s="14"/>
      <c r="AM76" s="14"/>
      <c r="AN76" s="14"/>
      <c r="AO76" s="14">
        <v>10000</v>
      </c>
      <c r="AP76" s="14"/>
      <c r="AQ76" s="14"/>
      <c r="AR76" s="14"/>
      <c r="AS76" s="14"/>
      <c r="AT76" s="14"/>
      <c r="AU76" s="14"/>
      <c r="AV76" s="14"/>
      <c r="AW76" s="14"/>
      <c r="AX76" s="14"/>
      <c r="AY76" s="14">
        <v>500000</v>
      </c>
      <c r="AZ76" s="14"/>
      <c r="BA76" s="14"/>
      <c r="BB76" s="14"/>
      <c r="BC76" s="14">
        <v>10000</v>
      </c>
      <c r="BD76" s="14"/>
      <c r="BE76" s="14"/>
      <c r="BF76" s="14"/>
      <c r="BG76" s="14"/>
      <c r="BH76" s="14"/>
      <c r="BI76" s="14"/>
      <c r="BJ76" s="14"/>
      <c r="BK76" s="14"/>
      <c r="BL76" s="14"/>
      <c r="BM76" s="30">
        <f t="shared" si="0"/>
        <v>1</v>
      </c>
      <c r="BN76" s="10"/>
      <c r="BO76" s="10"/>
      <c r="BP76" s="10"/>
      <c r="BQ76" s="7" t="s">
        <v>118</v>
      </c>
    </row>
    <row r="77" spans="1:69" s="19" customFormat="1" ht="63.75" customHeight="1">
      <c r="A77" s="11" t="s">
        <v>208</v>
      </c>
      <c r="B77" s="12" t="s">
        <v>27</v>
      </c>
      <c r="C77" s="12" t="s">
        <v>78</v>
      </c>
      <c r="D77" s="12" t="s">
        <v>84</v>
      </c>
      <c r="E77" s="12" t="s">
        <v>86</v>
      </c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 t="s">
        <v>36</v>
      </c>
      <c r="U77" s="12"/>
      <c r="V77" s="13"/>
      <c r="W77" s="13"/>
      <c r="X77" s="13"/>
      <c r="Y77" s="13"/>
      <c r="Z77" s="11"/>
      <c r="AA77" s="14">
        <v>510000</v>
      </c>
      <c r="AB77" s="14"/>
      <c r="AC77" s="14"/>
      <c r="AD77" s="14"/>
      <c r="AE77" s="14"/>
      <c r="AF77" s="14">
        <v>-10000</v>
      </c>
      <c r="AG77" s="14"/>
      <c r="AH77" s="14"/>
      <c r="AI77" s="14"/>
      <c r="AJ77" s="14"/>
      <c r="AK77" s="14">
        <v>500000</v>
      </c>
      <c r="AL77" s="14"/>
      <c r="AM77" s="14"/>
      <c r="AN77" s="14"/>
      <c r="AO77" s="14">
        <v>10000</v>
      </c>
      <c r="AP77" s="14"/>
      <c r="AQ77" s="14"/>
      <c r="AR77" s="14"/>
      <c r="AS77" s="14"/>
      <c r="AT77" s="14"/>
      <c r="AU77" s="14"/>
      <c r="AV77" s="14"/>
      <c r="AW77" s="14"/>
      <c r="AX77" s="14"/>
      <c r="AY77" s="14">
        <v>500000</v>
      </c>
      <c r="AZ77" s="14"/>
      <c r="BA77" s="14"/>
      <c r="BB77" s="14"/>
      <c r="BC77" s="14">
        <v>10000</v>
      </c>
      <c r="BD77" s="14"/>
      <c r="BE77" s="14"/>
      <c r="BF77" s="14"/>
      <c r="BG77" s="14"/>
      <c r="BH77" s="14"/>
      <c r="BI77" s="14"/>
      <c r="BJ77" s="14"/>
      <c r="BK77" s="14"/>
      <c r="BL77" s="14"/>
      <c r="BM77" s="30">
        <f t="shared" si="0"/>
        <v>1</v>
      </c>
      <c r="BN77" s="14"/>
      <c r="BO77" s="14"/>
      <c r="BP77" s="14"/>
      <c r="BQ77" s="11" t="s">
        <v>120</v>
      </c>
    </row>
    <row r="78" spans="1:69" s="19" customFormat="1" ht="80.25" customHeight="1">
      <c r="A78" s="7" t="s">
        <v>88</v>
      </c>
      <c r="B78" s="8" t="s">
        <v>27</v>
      </c>
      <c r="C78" s="8" t="s">
        <v>78</v>
      </c>
      <c r="D78" s="8" t="s">
        <v>84</v>
      </c>
      <c r="E78" s="8" t="s">
        <v>89</v>
      </c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9"/>
      <c r="W78" s="9"/>
      <c r="X78" s="9"/>
      <c r="Y78" s="9"/>
      <c r="Z78" s="7"/>
      <c r="AA78" s="10">
        <v>100000</v>
      </c>
      <c r="AB78" s="10"/>
      <c r="AC78" s="10"/>
      <c r="AD78" s="10"/>
      <c r="AE78" s="10"/>
      <c r="AF78" s="10">
        <v>-4000</v>
      </c>
      <c r="AG78" s="10"/>
      <c r="AH78" s="10"/>
      <c r="AI78" s="10"/>
      <c r="AJ78" s="10"/>
      <c r="AK78" s="10">
        <v>96000</v>
      </c>
      <c r="AL78" s="10"/>
      <c r="AM78" s="10"/>
      <c r="AN78" s="10"/>
      <c r="AO78" s="10">
        <v>100000</v>
      </c>
      <c r="AP78" s="10"/>
      <c r="AQ78" s="10"/>
      <c r="AR78" s="10"/>
      <c r="AS78" s="10"/>
      <c r="AT78" s="10"/>
      <c r="AU78" s="10"/>
      <c r="AV78" s="10"/>
      <c r="AW78" s="10"/>
      <c r="AX78" s="10"/>
      <c r="AY78" s="10">
        <v>96000</v>
      </c>
      <c r="AZ78" s="10"/>
      <c r="BA78" s="10"/>
      <c r="BB78" s="10"/>
      <c r="BC78" s="10">
        <v>100000</v>
      </c>
      <c r="BD78" s="10"/>
      <c r="BE78" s="10"/>
      <c r="BF78" s="10"/>
      <c r="BG78" s="10"/>
      <c r="BH78" s="10"/>
      <c r="BI78" s="10"/>
      <c r="BJ78" s="10"/>
      <c r="BK78" s="10"/>
      <c r="BL78" s="10"/>
      <c r="BM78" s="30">
        <f t="shared" si="0"/>
        <v>1</v>
      </c>
      <c r="BN78" s="6"/>
      <c r="BO78" s="6">
        <v>228000</v>
      </c>
      <c r="BP78" s="6"/>
      <c r="BQ78" s="4" t="s">
        <v>121</v>
      </c>
    </row>
    <row r="79" spans="1:69" s="19" customFormat="1" ht="110.25">
      <c r="A79" s="11" t="s">
        <v>240</v>
      </c>
      <c r="B79" s="12" t="s">
        <v>27</v>
      </c>
      <c r="C79" s="12" t="s">
        <v>78</v>
      </c>
      <c r="D79" s="12" t="s">
        <v>84</v>
      </c>
      <c r="E79" s="12" t="s">
        <v>89</v>
      </c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 t="s">
        <v>207</v>
      </c>
      <c r="U79" s="12"/>
      <c r="V79" s="13"/>
      <c r="W79" s="13"/>
      <c r="X79" s="13"/>
      <c r="Y79" s="13"/>
      <c r="Z79" s="11"/>
      <c r="AA79" s="14">
        <v>100000</v>
      </c>
      <c r="AB79" s="14"/>
      <c r="AC79" s="14"/>
      <c r="AD79" s="14"/>
      <c r="AE79" s="14"/>
      <c r="AF79" s="14">
        <v>-4000</v>
      </c>
      <c r="AG79" s="14"/>
      <c r="AH79" s="14"/>
      <c r="AI79" s="14"/>
      <c r="AJ79" s="14"/>
      <c r="AK79" s="14">
        <v>96000</v>
      </c>
      <c r="AL79" s="14"/>
      <c r="AM79" s="14"/>
      <c r="AN79" s="14"/>
      <c r="AO79" s="14">
        <v>100000</v>
      </c>
      <c r="AP79" s="14"/>
      <c r="AQ79" s="14"/>
      <c r="AR79" s="14"/>
      <c r="AS79" s="14"/>
      <c r="AT79" s="14"/>
      <c r="AU79" s="14"/>
      <c r="AV79" s="14"/>
      <c r="AW79" s="14"/>
      <c r="AX79" s="14"/>
      <c r="AY79" s="14">
        <v>96000</v>
      </c>
      <c r="AZ79" s="14"/>
      <c r="BA79" s="14"/>
      <c r="BB79" s="14"/>
      <c r="BC79" s="14">
        <v>100000</v>
      </c>
      <c r="BD79" s="14"/>
      <c r="BE79" s="14"/>
      <c r="BF79" s="14"/>
      <c r="BG79" s="14"/>
      <c r="BH79" s="14"/>
      <c r="BI79" s="14"/>
      <c r="BJ79" s="14"/>
      <c r="BK79" s="14"/>
      <c r="BL79" s="14"/>
      <c r="BM79" s="30">
        <f t="shared" si="0"/>
        <v>1</v>
      </c>
      <c r="BN79" s="6"/>
      <c r="BO79" s="6"/>
      <c r="BP79" s="6"/>
      <c r="BQ79" s="4" t="s">
        <v>123</v>
      </c>
    </row>
    <row r="80" spans="1:69" s="19" customFormat="1" ht="64.5" customHeight="1">
      <c r="A80" s="11" t="s">
        <v>208</v>
      </c>
      <c r="B80" s="12" t="s">
        <v>27</v>
      </c>
      <c r="C80" s="12" t="s">
        <v>78</v>
      </c>
      <c r="D80" s="12" t="s">
        <v>84</v>
      </c>
      <c r="E80" s="12" t="s">
        <v>89</v>
      </c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 t="s">
        <v>36</v>
      </c>
      <c r="U80" s="12"/>
      <c r="V80" s="13"/>
      <c r="W80" s="13"/>
      <c r="X80" s="13"/>
      <c r="Y80" s="13"/>
      <c r="Z80" s="11"/>
      <c r="AA80" s="14">
        <v>100000</v>
      </c>
      <c r="AB80" s="14"/>
      <c r="AC80" s="14"/>
      <c r="AD80" s="14"/>
      <c r="AE80" s="14"/>
      <c r="AF80" s="14">
        <v>-4000</v>
      </c>
      <c r="AG80" s="14"/>
      <c r="AH80" s="14"/>
      <c r="AI80" s="14"/>
      <c r="AJ80" s="14"/>
      <c r="AK80" s="14">
        <v>96000</v>
      </c>
      <c r="AL80" s="14"/>
      <c r="AM80" s="14"/>
      <c r="AN80" s="14"/>
      <c r="AO80" s="14">
        <v>100000</v>
      </c>
      <c r="AP80" s="14"/>
      <c r="AQ80" s="14"/>
      <c r="AR80" s="14"/>
      <c r="AS80" s="14"/>
      <c r="AT80" s="14"/>
      <c r="AU80" s="14"/>
      <c r="AV80" s="14"/>
      <c r="AW80" s="14"/>
      <c r="AX80" s="14"/>
      <c r="AY80" s="14">
        <v>96000</v>
      </c>
      <c r="AZ80" s="14"/>
      <c r="BA80" s="14"/>
      <c r="BB80" s="14"/>
      <c r="BC80" s="14">
        <v>100000</v>
      </c>
      <c r="BD80" s="14"/>
      <c r="BE80" s="14"/>
      <c r="BF80" s="14"/>
      <c r="BG80" s="14"/>
      <c r="BH80" s="14"/>
      <c r="BI80" s="14"/>
      <c r="BJ80" s="14"/>
      <c r="BK80" s="14"/>
      <c r="BL80" s="14"/>
      <c r="BM80" s="30">
        <f t="shared" si="0"/>
        <v>1</v>
      </c>
      <c r="BN80" s="10"/>
      <c r="BO80" s="10"/>
      <c r="BP80" s="10"/>
      <c r="BQ80" s="7" t="s">
        <v>124</v>
      </c>
    </row>
    <row r="81" spans="1:69" s="19" customFormat="1" ht="75" customHeight="1">
      <c r="A81" s="4" t="s">
        <v>91</v>
      </c>
      <c r="B81" s="20" t="s">
        <v>27</v>
      </c>
      <c r="C81" s="20" t="s">
        <v>78</v>
      </c>
      <c r="D81" s="20" t="s">
        <v>92</v>
      </c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5"/>
      <c r="W81" s="5"/>
      <c r="X81" s="5"/>
      <c r="Y81" s="5"/>
      <c r="Z81" s="4"/>
      <c r="AA81" s="6">
        <v>220600</v>
      </c>
      <c r="AB81" s="6"/>
      <c r="AC81" s="6"/>
      <c r="AD81" s="6"/>
      <c r="AE81" s="6"/>
      <c r="AF81" s="6">
        <v>1088000</v>
      </c>
      <c r="AG81" s="6"/>
      <c r="AH81" s="6"/>
      <c r="AI81" s="6"/>
      <c r="AJ81" s="6"/>
      <c r="AK81" s="6">
        <v>1308600</v>
      </c>
      <c r="AL81" s="6"/>
      <c r="AM81" s="6"/>
      <c r="AN81" s="6"/>
      <c r="AO81" s="6">
        <v>50000</v>
      </c>
      <c r="AP81" s="6"/>
      <c r="AQ81" s="6"/>
      <c r="AR81" s="6"/>
      <c r="AS81" s="6"/>
      <c r="AT81" s="6"/>
      <c r="AU81" s="6"/>
      <c r="AV81" s="6"/>
      <c r="AW81" s="6"/>
      <c r="AX81" s="6"/>
      <c r="AY81" s="6">
        <v>1199000</v>
      </c>
      <c r="AZ81" s="6"/>
      <c r="BA81" s="6"/>
      <c r="BB81" s="6"/>
      <c r="BC81" s="6">
        <v>50000</v>
      </c>
      <c r="BD81" s="6"/>
      <c r="BE81" s="6"/>
      <c r="BF81" s="6"/>
      <c r="BG81" s="6"/>
      <c r="BH81" s="6"/>
      <c r="BI81" s="6"/>
      <c r="BJ81" s="6"/>
      <c r="BK81" s="6"/>
      <c r="BL81" s="6"/>
      <c r="BM81" s="30">
        <f t="shared" si="0"/>
        <v>0.91624637016659027</v>
      </c>
      <c r="BN81" s="14"/>
      <c r="BO81" s="14"/>
      <c r="BP81" s="14"/>
      <c r="BQ81" s="11" t="s">
        <v>126</v>
      </c>
    </row>
    <row r="82" spans="1:69" s="19" customFormat="1" ht="29.25" customHeight="1">
      <c r="A82" s="7" t="s">
        <v>93</v>
      </c>
      <c r="B82" s="8" t="s">
        <v>27</v>
      </c>
      <c r="C82" s="8" t="s">
        <v>78</v>
      </c>
      <c r="D82" s="8" t="s">
        <v>92</v>
      </c>
      <c r="E82" s="8" t="s">
        <v>94</v>
      </c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9"/>
      <c r="W82" s="9"/>
      <c r="X82" s="9"/>
      <c r="Y82" s="9"/>
      <c r="Z82" s="7"/>
      <c r="AA82" s="10">
        <v>220600</v>
      </c>
      <c r="AB82" s="10"/>
      <c r="AC82" s="10"/>
      <c r="AD82" s="10"/>
      <c r="AE82" s="10"/>
      <c r="AF82" s="10">
        <v>1088000</v>
      </c>
      <c r="AG82" s="10"/>
      <c r="AH82" s="10"/>
      <c r="AI82" s="10"/>
      <c r="AJ82" s="10"/>
      <c r="AK82" s="10">
        <v>1308600</v>
      </c>
      <c r="AL82" s="10"/>
      <c r="AM82" s="10"/>
      <c r="AN82" s="10"/>
      <c r="AO82" s="10">
        <v>50000</v>
      </c>
      <c r="AP82" s="10"/>
      <c r="AQ82" s="10"/>
      <c r="AR82" s="10"/>
      <c r="AS82" s="10"/>
      <c r="AT82" s="10"/>
      <c r="AU82" s="10"/>
      <c r="AV82" s="10"/>
      <c r="AW82" s="10"/>
      <c r="AX82" s="10"/>
      <c r="AY82" s="10">
        <v>1199000</v>
      </c>
      <c r="AZ82" s="10"/>
      <c r="BA82" s="10"/>
      <c r="BB82" s="10"/>
      <c r="BC82" s="10">
        <v>50000</v>
      </c>
      <c r="BD82" s="10"/>
      <c r="BE82" s="10"/>
      <c r="BF82" s="10"/>
      <c r="BG82" s="10"/>
      <c r="BH82" s="10"/>
      <c r="BI82" s="10"/>
      <c r="BJ82" s="10"/>
      <c r="BK82" s="10"/>
      <c r="BL82" s="10"/>
      <c r="BM82" s="30">
        <f t="shared" si="0"/>
        <v>0.91624637016659027</v>
      </c>
      <c r="BN82" s="14"/>
      <c r="BO82" s="14"/>
      <c r="BP82" s="14"/>
      <c r="BQ82" s="11" t="s">
        <v>127</v>
      </c>
    </row>
    <row r="83" spans="1:69" s="19" customFormat="1" ht="78.75">
      <c r="A83" s="11" t="s">
        <v>241</v>
      </c>
      <c r="B83" s="12" t="s">
        <v>27</v>
      </c>
      <c r="C83" s="12" t="s">
        <v>78</v>
      </c>
      <c r="D83" s="12" t="s">
        <v>92</v>
      </c>
      <c r="E83" s="12" t="s">
        <v>94</v>
      </c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 t="s">
        <v>207</v>
      </c>
      <c r="U83" s="12"/>
      <c r="V83" s="13"/>
      <c r="W83" s="13"/>
      <c r="X83" s="13"/>
      <c r="Y83" s="13"/>
      <c r="Z83" s="11"/>
      <c r="AA83" s="14">
        <v>220600</v>
      </c>
      <c r="AB83" s="14"/>
      <c r="AC83" s="14"/>
      <c r="AD83" s="14"/>
      <c r="AE83" s="14"/>
      <c r="AF83" s="14">
        <v>1088000</v>
      </c>
      <c r="AG83" s="14"/>
      <c r="AH83" s="14"/>
      <c r="AI83" s="14"/>
      <c r="AJ83" s="14"/>
      <c r="AK83" s="14">
        <v>1308600</v>
      </c>
      <c r="AL83" s="14"/>
      <c r="AM83" s="14"/>
      <c r="AN83" s="14"/>
      <c r="AO83" s="14">
        <v>50000</v>
      </c>
      <c r="AP83" s="14"/>
      <c r="AQ83" s="14"/>
      <c r="AR83" s="14"/>
      <c r="AS83" s="14"/>
      <c r="AT83" s="14"/>
      <c r="AU83" s="14"/>
      <c r="AV83" s="14"/>
      <c r="AW83" s="14"/>
      <c r="AX83" s="14"/>
      <c r="AY83" s="14">
        <f>AY82</f>
        <v>1199000</v>
      </c>
      <c r="AZ83" s="14"/>
      <c r="BA83" s="14"/>
      <c r="BB83" s="14"/>
      <c r="BC83" s="14">
        <v>50000</v>
      </c>
      <c r="BD83" s="14"/>
      <c r="BE83" s="14"/>
      <c r="BF83" s="14"/>
      <c r="BG83" s="14"/>
      <c r="BH83" s="14"/>
      <c r="BI83" s="14"/>
      <c r="BJ83" s="14"/>
      <c r="BK83" s="14"/>
      <c r="BL83" s="14"/>
      <c r="BM83" s="30">
        <f t="shared" ref="BM83:BM141" si="1">AY83/AK83</f>
        <v>0.91624637016659027</v>
      </c>
      <c r="BN83" s="6"/>
      <c r="BO83" s="6"/>
      <c r="BP83" s="6"/>
      <c r="BQ83" s="4" t="s">
        <v>128</v>
      </c>
    </row>
    <row r="84" spans="1:69" s="19" customFormat="1" ht="67.5" customHeight="1">
      <c r="A84" s="11" t="s">
        <v>208</v>
      </c>
      <c r="B84" s="12" t="s">
        <v>27</v>
      </c>
      <c r="C84" s="12" t="s">
        <v>78</v>
      </c>
      <c r="D84" s="12" t="s">
        <v>92</v>
      </c>
      <c r="E84" s="12" t="s">
        <v>94</v>
      </c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 t="s">
        <v>36</v>
      </c>
      <c r="U84" s="12"/>
      <c r="V84" s="13"/>
      <c r="W84" s="13"/>
      <c r="X84" s="13"/>
      <c r="Y84" s="13"/>
      <c r="Z84" s="11"/>
      <c r="AA84" s="14">
        <v>220600</v>
      </c>
      <c r="AB84" s="14"/>
      <c r="AC84" s="14"/>
      <c r="AD84" s="14"/>
      <c r="AE84" s="14"/>
      <c r="AF84" s="14">
        <v>1088000</v>
      </c>
      <c r="AG84" s="14"/>
      <c r="AH84" s="14"/>
      <c r="AI84" s="14"/>
      <c r="AJ84" s="14"/>
      <c r="AK84" s="14">
        <v>1308600</v>
      </c>
      <c r="AL84" s="14"/>
      <c r="AM84" s="14"/>
      <c r="AN84" s="14"/>
      <c r="AO84" s="14">
        <v>50000</v>
      </c>
      <c r="AP84" s="14"/>
      <c r="AQ84" s="14"/>
      <c r="AR84" s="14"/>
      <c r="AS84" s="14"/>
      <c r="AT84" s="14"/>
      <c r="AU84" s="14"/>
      <c r="AV84" s="14"/>
      <c r="AW84" s="14"/>
      <c r="AX84" s="14"/>
      <c r="AY84" s="14">
        <f>AY83</f>
        <v>1199000</v>
      </c>
      <c r="AZ84" s="14"/>
      <c r="BA84" s="14"/>
      <c r="BB84" s="14"/>
      <c r="BC84" s="14">
        <v>50000</v>
      </c>
      <c r="BD84" s="14"/>
      <c r="BE84" s="14"/>
      <c r="BF84" s="14"/>
      <c r="BG84" s="14"/>
      <c r="BH84" s="14"/>
      <c r="BI84" s="14"/>
      <c r="BJ84" s="14"/>
      <c r="BK84" s="14"/>
      <c r="BL84" s="14"/>
      <c r="BM84" s="30">
        <f t="shared" si="1"/>
        <v>0.91624637016659027</v>
      </c>
      <c r="BN84" s="10"/>
      <c r="BO84" s="10"/>
      <c r="BP84" s="10"/>
      <c r="BQ84" s="7" t="s">
        <v>129</v>
      </c>
    </row>
    <row r="85" spans="1:69" s="19" customFormat="1" ht="33" customHeight="1">
      <c r="A85" s="4" t="s">
        <v>96</v>
      </c>
      <c r="B85" s="20" t="s">
        <v>27</v>
      </c>
      <c r="C85" s="20" t="s">
        <v>32</v>
      </c>
      <c r="D85" s="20" t="s">
        <v>30</v>
      </c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5"/>
      <c r="W85" s="5"/>
      <c r="X85" s="5"/>
      <c r="Y85" s="5"/>
      <c r="Z85" s="4"/>
      <c r="AA85" s="6">
        <v>4565400</v>
      </c>
      <c r="AB85" s="6"/>
      <c r="AC85" s="6">
        <v>405700</v>
      </c>
      <c r="AD85" s="6"/>
      <c r="AE85" s="6">
        <v>1595350.62</v>
      </c>
      <c r="AF85" s="6">
        <v>16472358.4</v>
      </c>
      <c r="AG85" s="6"/>
      <c r="AH85" s="6">
        <v>9382023.3100000005</v>
      </c>
      <c r="AI85" s="6"/>
      <c r="AJ85" s="6"/>
      <c r="AK85" s="6">
        <v>21037758.399999999</v>
      </c>
      <c r="AL85" s="6"/>
      <c r="AM85" s="6">
        <v>9787723.3100000005</v>
      </c>
      <c r="AN85" s="6"/>
      <c r="AO85" s="6">
        <v>3810400</v>
      </c>
      <c r="AP85" s="6"/>
      <c r="AQ85" s="6"/>
      <c r="AR85" s="6"/>
      <c r="AS85" s="6">
        <v>2175902.52</v>
      </c>
      <c r="AT85" s="6">
        <v>15956618.48</v>
      </c>
      <c r="AU85" s="6"/>
      <c r="AV85" s="6">
        <v>15956618.48</v>
      </c>
      <c r="AW85" s="6"/>
      <c r="AX85" s="6"/>
      <c r="AY85" s="6">
        <f>AY86+AY105</f>
        <v>19436181.640000001</v>
      </c>
      <c r="AZ85" s="6"/>
      <c r="BA85" s="6">
        <v>15956618.48</v>
      </c>
      <c r="BB85" s="6"/>
      <c r="BC85" s="6">
        <v>3958800</v>
      </c>
      <c r="BD85" s="6"/>
      <c r="BE85" s="6"/>
      <c r="BF85" s="6"/>
      <c r="BG85" s="6"/>
      <c r="BH85" s="6"/>
      <c r="BI85" s="6"/>
      <c r="BJ85" s="6"/>
      <c r="BK85" s="6"/>
      <c r="BL85" s="6"/>
      <c r="BM85" s="30">
        <f t="shared" si="1"/>
        <v>0.92387132081524437</v>
      </c>
      <c r="BN85" s="14"/>
      <c r="BO85" s="14"/>
      <c r="BP85" s="14"/>
      <c r="BQ85" s="11" t="s">
        <v>130</v>
      </c>
    </row>
    <row r="86" spans="1:69" s="19" customFormat="1" ht="49.5" customHeight="1">
      <c r="A86" s="4" t="s">
        <v>97</v>
      </c>
      <c r="B86" s="20" t="s">
        <v>27</v>
      </c>
      <c r="C86" s="20" t="s">
        <v>32</v>
      </c>
      <c r="D86" s="20" t="s">
        <v>98</v>
      </c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5"/>
      <c r="W86" s="5"/>
      <c r="X86" s="5"/>
      <c r="Y86" s="5"/>
      <c r="Z86" s="4"/>
      <c r="AA86" s="6">
        <v>3975400</v>
      </c>
      <c r="AB86" s="6"/>
      <c r="AC86" s="6">
        <v>405700</v>
      </c>
      <c r="AD86" s="6"/>
      <c r="AE86" s="6">
        <v>1595350.62</v>
      </c>
      <c r="AF86" s="6">
        <v>15067158.4</v>
      </c>
      <c r="AG86" s="6"/>
      <c r="AH86" s="6">
        <v>9382023.3100000005</v>
      </c>
      <c r="AI86" s="6"/>
      <c r="AJ86" s="6"/>
      <c r="AK86" s="6">
        <v>19042558.399999999</v>
      </c>
      <c r="AL86" s="6"/>
      <c r="AM86" s="6">
        <v>9787723.3100000005</v>
      </c>
      <c r="AN86" s="6"/>
      <c r="AO86" s="6">
        <v>3710400</v>
      </c>
      <c r="AP86" s="6"/>
      <c r="AQ86" s="6"/>
      <c r="AR86" s="6"/>
      <c r="AS86" s="6">
        <v>2175902.52</v>
      </c>
      <c r="AT86" s="6">
        <v>15956618.48</v>
      </c>
      <c r="AU86" s="6"/>
      <c r="AV86" s="6">
        <v>15956618.48</v>
      </c>
      <c r="AW86" s="6"/>
      <c r="AX86" s="6"/>
      <c r="AY86" s="6">
        <v>17440981.640000001</v>
      </c>
      <c r="AZ86" s="6"/>
      <c r="BA86" s="6">
        <v>15956618.48</v>
      </c>
      <c r="BB86" s="6"/>
      <c r="BC86" s="6">
        <v>3858800</v>
      </c>
      <c r="BD86" s="6"/>
      <c r="BE86" s="6"/>
      <c r="BF86" s="6"/>
      <c r="BG86" s="6"/>
      <c r="BH86" s="6"/>
      <c r="BI86" s="6"/>
      <c r="BJ86" s="6"/>
      <c r="BK86" s="6"/>
      <c r="BL86" s="6"/>
      <c r="BM86" s="30">
        <f t="shared" si="1"/>
        <v>0.91589487471389364</v>
      </c>
      <c r="BN86" s="10"/>
      <c r="BO86" s="10"/>
      <c r="BP86" s="10"/>
      <c r="BQ86" s="7" t="s">
        <v>131</v>
      </c>
    </row>
    <row r="87" spans="1:69" s="19" customFormat="1" ht="77.25" customHeight="1">
      <c r="A87" s="7" t="s">
        <v>99</v>
      </c>
      <c r="B87" s="8" t="s">
        <v>27</v>
      </c>
      <c r="C87" s="8" t="s">
        <v>32</v>
      </c>
      <c r="D87" s="8" t="s">
        <v>98</v>
      </c>
      <c r="E87" s="8" t="s">
        <v>100</v>
      </c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9"/>
      <c r="W87" s="9"/>
      <c r="X87" s="9"/>
      <c r="Y87" s="9"/>
      <c r="Z87" s="7"/>
      <c r="AA87" s="10">
        <v>1874349.38</v>
      </c>
      <c r="AB87" s="10"/>
      <c r="AC87" s="10"/>
      <c r="AD87" s="10"/>
      <c r="AE87" s="10"/>
      <c r="AF87" s="10">
        <v>3535294.09</v>
      </c>
      <c r="AG87" s="10"/>
      <c r="AH87" s="10"/>
      <c r="AI87" s="10"/>
      <c r="AJ87" s="10"/>
      <c r="AK87" s="10">
        <v>5409643.4699999997</v>
      </c>
      <c r="AL87" s="10"/>
      <c r="AM87" s="10"/>
      <c r="AN87" s="10"/>
      <c r="AO87" s="10">
        <v>1234497.48</v>
      </c>
      <c r="AP87" s="10"/>
      <c r="AQ87" s="10"/>
      <c r="AR87" s="10"/>
      <c r="AS87" s="10"/>
      <c r="AT87" s="10"/>
      <c r="AU87" s="10"/>
      <c r="AV87" s="10"/>
      <c r="AW87" s="10"/>
      <c r="AX87" s="10"/>
      <c r="AY87" s="10">
        <f>AY88</f>
        <v>5235764.5140000004</v>
      </c>
      <c r="AZ87" s="10"/>
      <c r="BA87" s="10"/>
      <c r="BB87" s="10"/>
      <c r="BC87" s="10">
        <v>3558800</v>
      </c>
      <c r="BD87" s="10"/>
      <c r="BE87" s="10"/>
      <c r="BF87" s="10"/>
      <c r="BG87" s="10"/>
      <c r="BH87" s="10"/>
      <c r="BI87" s="10"/>
      <c r="BJ87" s="10"/>
      <c r="BK87" s="10"/>
      <c r="BL87" s="10"/>
      <c r="BM87" s="30">
        <f t="shared" si="1"/>
        <v>0.96785759413457251</v>
      </c>
      <c r="BN87" s="14"/>
      <c r="BO87" s="14"/>
      <c r="BP87" s="14"/>
      <c r="BQ87" s="11" t="s">
        <v>133</v>
      </c>
    </row>
    <row r="88" spans="1:69" s="19" customFormat="1" ht="110.25">
      <c r="A88" s="11" t="s">
        <v>242</v>
      </c>
      <c r="B88" s="12" t="s">
        <v>27</v>
      </c>
      <c r="C88" s="12" t="s">
        <v>32</v>
      </c>
      <c r="D88" s="12" t="s">
        <v>98</v>
      </c>
      <c r="E88" s="12" t="s">
        <v>100</v>
      </c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 t="s">
        <v>207</v>
      </c>
      <c r="U88" s="12"/>
      <c r="V88" s="13"/>
      <c r="W88" s="13"/>
      <c r="X88" s="13"/>
      <c r="Y88" s="13"/>
      <c r="Z88" s="11"/>
      <c r="AA88" s="14">
        <v>1874349.38</v>
      </c>
      <c r="AB88" s="14"/>
      <c r="AC88" s="14"/>
      <c r="AD88" s="14"/>
      <c r="AE88" s="14"/>
      <c r="AF88" s="14">
        <v>3535294.09</v>
      </c>
      <c r="AG88" s="14"/>
      <c r="AH88" s="14"/>
      <c r="AI88" s="14"/>
      <c r="AJ88" s="14"/>
      <c r="AK88" s="14">
        <v>5409643.4699999997</v>
      </c>
      <c r="AL88" s="14"/>
      <c r="AM88" s="14"/>
      <c r="AN88" s="14"/>
      <c r="AO88" s="14">
        <v>1234497.48</v>
      </c>
      <c r="AP88" s="14"/>
      <c r="AQ88" s="14"/>
      <c r="AR88" s="14"/>
      <c r="AS88" s="14"/>
      <c r="AT88" s="14"/>
      <c r="AU88" s="14"/>
      <c r="AV88" s="14"/>
      <c r="AW88" s="14"/>
      <c r="AX88" s="14"/>
      <c r="AY88" s="14">
        <f>AY89</f>
        <v>5235764.5140000004</v>
      </c>
      <c r="AZ88" s="14"/>
      <c r="BA88" s="14"/>
      <c r="BB88" s="14"/>
      <c r="BC88" s="14">
        <v>3558800</v>
      </c>
      <c r="BD88" s="14"/>
      <c r="BE88" s="14"/>
      <c r="BF88" s="14"/>
      <c r="BG88" s="14"/>
      <c r="BH88" s="14"/>
      <c r="BI88" s="14"/>
      <c r="BJ88" s="14"/>
      <c r="BK88" s="14"/>
      <c r="BL88" s="14"/>
      <c r="BM88" s="30">
        <f t="shared" si="1"/>
        <v>0.96785759413457251</v>
      </c>
      <c r="BN88" s="6"/>
      <c r="BO88" s="6">
        <v>228000</v>
      </c>
      <c r="BP88" s="6"/>
      <c r="BQ88" s="4" t="s">
        <v>134</v>
      </c>
    </row>
    <row r="89" spans="1:69" s="19" customFormat="1" ht="58.5" customHeight="1">
      <c r="A89" s="11" t="s">
        <v>208</v>
      </c>
      <c r="B89" s="12" t="s">
        <v>27</v>
      </c>
      <c r="C89" s="12" t="s">
        <v>32</v>
      </c>
      <c r="D89" s="12" t="s">
        <v>98</v>
      </c>
      <c r="E89" s="12" t="s">
        <v>100</v>
      </c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 t="s">
        <v>36</v>
      </c>
      <c r="U89" s="12"/>
      <c r="V89" s="13"/>
      <c r="W89" s="13"/>
      <c r="X89" s="13"/>
      <c r="Y89" s="13"/>
      <c r="Z89" s="11"/>
      <c r="AA89" s="14">
        <v>1874349.38</v>
      </c>
      <c r="AB89" s="14"/>
      <c r="AC89" s="14"/>
      <c r="AD89" s="14"/>
      <c r="AE89" s="14"/>
      <c r="AF89" s="14">
        <v>3535294.09</v>
      </c>
      <c r="AG89" s="14"/>
      <c r="AH89" s="14"/>
      <c r="AI89" s="14"/>
      <c r="AJ89" s="14"/>
      <c r="AK89" s="14">
        <v>5409643.4699999997</v>
      </c>
      <c r="AL89" s="14"/>
      <c r="AM89" s="14"/>
      <c r="AN89" s="14"/>
      <c r="AO89" s="14">
        <v>1234497.48</v>
      </c>
      <c r="AP89" s="14"/>
      <c r="AQ89" s="14"/>
      <c r="AR89" s="14"/>
      <c r="AS89" s="14"/>
      <c r="AT89" s="14"/>
      <c r="AU89" s="14"/>
      <c r="AV89" s="14"/>
      <c r="AW89" s="14"/>
      <c r="AX89" s="14"/>
      <c r="AY89" s="14">
        <v>5235764.5140000004</v>
      </c>
      <c r="AZ89" s="14"/>
      <c r="BA89" s="14"/>
      <c r="BB89" s="14"/>
      <c r="BC89" s="14">
        <v>3558800</v>
      </c>
      <c r="BD89" s="14"/>
      <c r="BE89" s="14"/>
      <c r="BF89" s="14"/>
      <c r="BG89" s="14"/>
      <c r="BH89" s="14"/>
      <c r="BI89" s="14"/>
      <c r="BJ89" s="14"/>
      <c r="BK89" s="14"/>
      <c r="BL89" s="14"/>
      <c r="BM89" s="30">
        <f t="shared" si="1"/>
        <v>0.96785759413457251</v>
      </c>
      <c r="BN89" s="10"/>
      <c r="BO89" s="10"/>
      <c r="BP89" s="10"/>
      <c r="BQ89" s="7" t="s">
        <v>204</v>
      </c>
    </row>
    <row r="90" spans="1:69" s="19" customFormat="1" ht="77.25" customHeight="1">
      <c r="A90" s="7" t="s">
        <v>102</v>
      </c>
      <c r="B90" s="8" t="s">
        <v>27</v>
      </c>
      <c r="C90" s="8" t="s">
        <v>32</v>
      </c>
      <c r="D90" s="8" t="s">
        <v>98</v>
      </c>
      <c r="E90" s="8" t="s">
        <v>103</v>
      </c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9"/>
      <c r="W90" s="9"/>
      <c r="X90" s="9"/>
      <c r="Y90" s="9"/>
      <c r="Z90" s="7"/>
      <c r="AA90" s="10"/>
      <c r="AB90" s="10"/>
      <c r="AC90" s="10"/>
      <c r="AD90" s="10"/>
      <c r="AE90" s="10"/>
      <c r="AF90" s="10">
        <v>606081</v>
      </c>
      <c r="AG90" s="10"/>
      <c r="AH90" s="10"/>
      <c r="AI90" s="10"/>
      <c r="AJ90" s="10"/>
      <c r="AK90" s="10">
        <v>606081</v>
      </c>
      <c r="AL90" s="10"/>
      <c r="AM90" s="10"/>
      <c r="AN90" s="10"/>
      <c r="AO90" s="10">
        <v>100000</v>
      </c>
      <c r="AP90" s="10"/>
      <c r="AQ90" s="10"/>
      <c r="AR90" s="10"/>
      <c r="AS90" s="10"/>
      <c r="AT90" s="10"/>
      <c r="AU90" s="10"/>
      <c r="AV90" s="10"/>
      <c r="AW90" s="10"/>
      <c r="AX90" s="10"/>
      <c r="AY90" s="10">
        <f>AY91</f>
        <v>606081</v>
      </c>
      <c r="AZ90" s="10"/>
      <c r="BA90" s="10"/>
      <c r="BB90" s="10"/>
      <c r="BC90" s="10">
        <v>100000</v>
      </c>
      <c r="BD90" s="10"/>
      <c r="BE90" s="10"/>
      <c r="BF90" s="10"/>
      <c r="BG90" s="10"/>
      <c r="BH90" s="10"/>
      <c r="BI90" s="10"/>
      <c r="BJ90" s="10"/>
      <c r="BK90" s="10"/>
      <c r="BL90" s="10"/>
      <c r="BM90" s="30">
        <f t="shared" si="1"/>
        <v>1</v>
      </c>
      <c r="BN90" s="14"/>
      <c r="BO90" s="14"/>
      <c r="BP90" s="14"/>
      <c r="BQ90" s="11" t="s">
        <v>205</v>
      </c>
    </row>
    <row r="91" spans="1:69" s="19" customFormat="1" ht="107.25" customHeight="1">
      <c r="A91" s="11" t="s">
        <v>243</v>
      </c>
      <c r="B91" s="12" t="s">
        <v>27</v>
      </c>
      <c r="C91" s="12" t="s">
        <v>32</v>
      </c>
      <c r="D91" s="12" t="s">
        <v>98</v>
      </c>
      <c r="E91" s="12" t="s">
        <v>103</v>
      </c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 t="s">
        <v>207</v>
      </c>
      <c r="U91" s="12"/>
      <c r="V91" s="13"/>
      <c r="W91" s="13"/>
      <c r="X91" s="13"/>
      <c r="Y91" s="13"/>
      <c r="Z91" s="11"/>
      <c r="AA91" s="14"/>
      <c r="AB91" s="14"/>
      <c r="AC91" s="14"/>
      <c r="AD91" s="14"/>
      <c r="AE91" s="14"/>
      <c r="AF91" s="14">
        <v>606081</v>
      </c>
      <c r="AG91" s="14"/>
      <c r="AH91" s="14"/>
      <c r="AI91" s="14"/>
      <c r="AJ91" s="14"/>
      <c r="AK91" s="14">
        <v>606081</v>
      </c>
      <c r="AL91" s="14"/>
      <c r="AM91" s="14"/>
      <c r="AN91" s="14"/>
      <c r="AO91" s="14">
        <v>100000</v>
      </c>
      <c r="AP91" s="14"/>
      <c r="AQ91" s="14"/>
      <c r="AR91" s="14"/>
      <c r="AS91" s="14"/>
      <c r="AT91" s="14"/>
      <c r="AU91" s="14"/>
      <c r="AV91" s="14"/>
      <c r="AW91" s="14"/>
      <c r="AX91" s="14"/>
      <c r="AY91" s="14">
        <f>AY92</f>
        <v>606081</v>
      </c>
      <c r="AZ91" s="14"/>
      <c r="BA91" s="14"/>
      <c r="BB91" s="14"/>
      <c r="BC91" s="14">
        <v>100000</v>
      </c>
      <c r="BD91" s="14"/>
      <c r="BE91" s="14"/>
      <c r="BF91" s="14"/>
      <c r="BG91" s="14"/>
      <c r="BH91" s="14"/>
      <c r="BI91" s="14"/>
      <c r="BJ91" s="14"/>
      <c r="BK91" s="14"/>
      <c r="BL91" s="14"/>
      <c r="BM91" s="30">
        <f t="shared" si="1"/>
        <v>1</v>
      </c>
      <c r="BN91" s="10"/>
      <c r="BO91" s="10"/>
      <c r="BP91" s="10"/>
      <c r="BQ91" s="7" t="s">
        <v>135</v>
      </c>
    </row>
    <row r="92" spans="1:69" s="19" customFormat="1" ht="70.5" customHeight="1">
      <c r="A92" s="11" t="s">
        <v>208</v>
      </c>
      <c r="B92" s="12" t="s">
        <v>27</v>
      </c>
      <c r="C92" s="12" t="s">
        <v>32</v>
      </c>
      <c r="D92" s="12" t="s">
        <v>98</v>
      </c>
      <c r="E92" s="12" t="s">
        <v>103</v>
      </c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 t="s">
        <v>36</v>
      </c>
      <c r="U92" s="12"/>
      <c r="V92" s="13"/>
      <c r="W92" s="13"/>
      <c r="X92" s="13"/>
      <c r="Y92" s="13"/>
      <c r="Z92" s="11"/>
      <c r="AA92" s="14"/>
      <c r="AB92" s="14"/>
      <c r="AC92" s="14"/>
      <c r="AD92" s="14"/>
      <c r="AE92" s="14"/>
      <c r="AF92" s="14">
        <v>606081</v>
      </c>
      <c r="AG92" s="14"/>
      <c r="AH92" s="14"/>
      <c r="AI92" s="14"/>
      <c r="AJ92" s="14"/>
      <c r="AK92" s="14">
        <v>606081</v>
      </c>
      <c r="AL92" s="14"/>
      <c r="AM92" s="14"/>
      <c r="AN92" s="14"/>
      <c r="AO92" s="14">
        <v>100000</v>
      </c>
      <c r="AP92" s="14"/>
      <c r="AQ92" s="14"/>
      <c r="AR92" s="14"/>
      <c r="AS92" s="14"/>
      <c r="AT92" s="14"/>
      <c r="AU92" s="14"/>
      <c r="AV92" s="14"/>
      <c r="AW92" s="14"/>
      <c r="AX92" s="14"/>
      <c r="AY92" s="14">
        <f>AK92</f>
        <v>606081</v>
      </c>
      <c r="AZ92" s="14"/>
      <c r="BA92" s="14"/>
      <c r="BB92" s="14"/>
      <c r="BC92" s="14">
        <v>100000</v>
      </c>
      <c r="BD92" s="14"/>
      <c r="BE92" s="14"/>
      <c r="BF92" s="14"/>
      <c r="BG92" s="14"/>
      <c r="BH92" s="14"/>
      <c r="BI92" s="14"/>
      <c r="BJ92" s="14"/>
      <c r="BK92" s="14"/>
      <c r="BL92" s="14"/>
      <c r="BM92" s="30">
        <f t="shared" si="1"/>
        <v>1</v>
      </c>
      <c r="BN92" s="14"/>
      <c r="BO92" s="14"/>
      <c r="BP92" s="14"/>
      <c r="BQ92" s="11" t="s">
        <v>137</v>
      </c>
    </row>
    <row r="93" spans="1:69" s="19" customFormat="1" ht="47.25">
      <c r="A93" s="7" t="s">
        <v>105</v>
      </c>
      <c r="B93" s="8" t="s">
        <v>27</v>
      </c>
      <c r="C93" s="8" t="s">
        <v>32</v>
      </c>
      <c r="D93" s="8" t="s">
        <v>98</v>
      </c>
      <c r="E93" s="8" t="s">
        <v>106</v>
      </c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9"/>
      <c r="W93" s="9"/>
      <c r="X93" s="9"/>
      <c r="Y93" s="9"/>
      <c r="Z93" s="7"/>
      <c r="AA93" s="10">
        <v>100000</v>
      </c>
      <c r="AB93" s="10"/>
      <c r="AC93" s="10"/>
      <c r="AD93" s="10"/>
      <c r="AE93" s="10"/>
      <c r="AF93" s="10">
        <v>-54240</v>
      </c>
      <c r="AG93" s="10"/>
      <c r="AH93" s="10"/>
      <c r="AI93" s="10"/>
      <c r="AJ93" s="10"/>
      <c r="AK93" s="10">
        <v>45760</v>
      </c>
      <c r="AL93" s="10"/>
      <c r="AM93" s="10"/>
      <c r="AN93" s="10"/>
      <c r="AO93" s="10">
        <v>200000</v>
      </c>
      <c r="AP93" s="10"/>
      <c r="AQ93" s="10"/>
      <c r="AR93" s="10"/>
      <c r="AS93" s="10"/>
      <c r="AT93" s="10"/>
      <c r="AU93" s="10"/>
      <c r="AV93" s="10"/>
      <c r="AW93" s="10"/>
      <c r="AX93" s="10"/>
      <c r="AY93" s="10">
        <f>AY94</f>
        <v>45760</v>
      </c>
      <c r="AZ93" s="10"/>
      <c r="BA93" s="10"/>
      <c r="BB93" s="10"/>
      <c r="BC93" s="10">
        <v>200000</v>
      </c>
      <c r="BD93" s="10"/>
      <c r="BE93" s="10"/>
      <c r="BF93" s="10"/>
      <c r="BG93" s="10"/>
      <c r="BH93" s="10"/>
      <c r="BI93" s="10"/>
      <c r="BJ93" s="10"/>
      <c r="BK93" s="10"/>
      <c r="BL93" s="10"/>
      <c r="BM93" s="30">
        <f t="shared" si="1"/>
        <v>1</v>
      </c>
      <c r="BN93" s="10"/>
      <c r="BO93" s="10"/>
      <c r="BP93" s="10"/>
      <c r="BQ93" s="7" t="s">
        <v>138</v>
      </c>
    </row>
    <row r="94" spans="1:69" s="19" customFormat="1" ht="104.25" customHeight="1">
      <c r="A94" s="11" t="s">
        <v>244</v>
      </c>
      <c r="B94" s="12" t="s">
        <v>27</v>
      </c>
      <c r="C94" s="12" t="s">
        <v>32</v>
      </c>
      <c r="D94" s="12" t="s">
        <v>98</v>
      </c>
      <c r="E94" s="12" t="s">
        <v>106</v>
      </c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 t="s">
        <v>207</v>
      </c>
      <c r="U94" s="12"/>
      <c r="V94" s="13"/>
      <c r="W94" s="13"/>
      <c r="X94" s="13"/>
      <c r="Y94" s="13"/>
      <c r="Z94" s="11"/>
      <c r="AA94" s="14">
        <v>100000</v>
      </c>
      <c r="AB94" s="14"/>
      <c r="AC94" s="14"/>
      <c r="AD94" s="14"/>
      <c r="AE94" s="14"/>
      <c r="AF94" s="14">
        <v>-54240</v>
      </c>
      <c r="AG94" s="14"/>
      <c r="AH94" s="14"/>
      <c r="AI94" s="14"/>
      <c r="AJ94" s="14"/>
      <c r="AK94" s="14">
        <v>45760</v>
      </c>
      <c r="AL94" s="14"/>
      <c r="AM94" s="14"/>
      <c r="AN94" s="14"/>
      <c r="AO94" s="14">
        <v>200000</v>
      </c>
      <c r="AP94" s="14"/>
      <c r="AQ94" s="14"/>
      <c r="AR94" s="14"/>
      <c r="AS94" s="14"/>
      <c r="AT94" s="14"/>
      <c r="AU94" s="14"/>
      <c r="AV94" s="14"/>
      <c r="AW94" s="14"/>
      <c r="AX94" s="14"/>
      <c r="AY94" s="14">
        <f>AY95</f>
        <v>45760</v>
      </c>
      <c r="AZ94" s="14"/>
      <c r="BA94" s="14"/>
      <c r="BB94" s="14"/>
      <c r="BC94" s="14">
        <v>200000</v>
      </c>
      <c r="BD94" s="14"/>
      <c r="BE94" s="14"/>
      <c r="BF94" s="14"/>
      <c r="BG94" s="14"/>
      <c r="BH94" s="14"/>
      <c r="BI94" s="14"/>
      <c r="BJ94" s="14"/>
      <c r="BK94" s="14"/>
      <c r="BL94" s="14"/>
      <c r="BM94" s="30">
        <f t="shared" si="1"/>
        <v>1</v>
      </c>
      <c r="BN94" s="14"/>
      <c r="BO94" s="14"/>
      <c r="BP94" s="14"/>
      <c r="BQ94" s="11" t="s">
        <v>140</v>
      </c>
    </row>
    <row r="95" spans="1:69" s="19" customFormat="1" ht="54" customHeight="1">
      <c r="A95" s="11" t="s">
        <v>208</v>
      </c>
      <c r="B95" s="12" t="s">
        <v>27</v>
      </c>
      <c r="C95" s="12" t="s">
        <v>32</v>
      </c>
      <c r="D95" s="12" t="s">
        <v>98</v>
      </c>
      <c r="E95" s="12" t="s">
        <v>106</v>
      </c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 t="s">
        <v>36</v>
      </c>
      <c r="U95" s="12"/>
      <c r="V95" s="13"/>
      <c r="W95" s="13"/>
      <c r="X95" s="13"/>
      <c r="Y95" s="13"/>
      <c r="Z95" s="11"/>
      <c r="AA95" s="14">
        <v>100000</v>
      </c>
      <c r="AB95" s="14"/>
      <c r="AC95" s="14"/>
      <c r="AD95" s="14"/>
      <c r="AE95" s="14"/>
      <c r="AF95" s="14">
        <v>-54240</v>
      </c>
      <c r="AG95" s="14"/>
      <c r="AH95" s="14"/>
      <c r="AI95" s="14"/>
      <c r="AJ95" s="14"/>
      <c r="AK95" s="14">
        <v>45760</v>
      </c>
      <c r="AL95" s="14"/>
      <c r="AM95" s="14"/>
      <c r="AN95" s="14"/>
      <c r="AO95" s="14">
        <v>200000</v>
      </c>
      <c r="AP95" s="14"/>
      <c r="AQ95" s="14"/>
      <c r="AR95" s="14"/>
      <c r="AS95" s="14"/>
      <c r="AT95" s="14"/>
      <c r="AU95" s="14"/>
      <c r="AV95" s="14"/>
      <c r="AW95" s="14"/>
      <c r="AX95" s="14"/>
      <c r="AY95" s="14">
        <f>AK95</f>
        <v>45760</v>
      </c>
      <c r="AZ95" s="14"/>
      <c r="BA95" s="14"/>
      <c r="BB95" s="14"/>
      <c r="BC95" s="14">
        <v>200000</v>
      </c>
      <c r="BD95" s="14"/>
      <c r="BE95" s="14"/>
      <c r="BF95" s="14"/>
      <c r="BG95" s="14"/>
      <c r="BH95" s="14"/>
      <c r="BI95" s="14"/>
      <c r="BJ95" s="14"/>
      <c r="BK95" s="14"/>
      <c r="BL95" s="14"/>
      <c r="BM95" s="30">
        <f t="shared" si="1"/>
        <v>1</v>
      </c>
      <c r="BN95" s="10"/>
      <c r="BO95" s="10"/>
      <c r="BP95" s="10"/>
      <c r="BQ95" s="7" t="s">
        <v>141</v>
      </c>
    </row>
    <row r="96" spans="1:69" s="19" customFormat="1" ht="94.5" customHeight="1">
      <c r="A96" s="7" t="s">
        <v>108</v>
      </c>
      <c r="B96" s="8" t="s">
        <v>27</v>
      </c>
      <c r="C96" s="8" t="s">
        <v>32</v>
      </c>
      <c r="D96" s="8" t="s">
        <v>98</v>
      </c>
      <c r="E96" s="8" t="s">
        <v>109</v>
      </c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9"/>
      <c r="W96" s="9"/>
      <c r="X96" s="9"/>
      <c r="Y96" s="9"/>
      <c r="Z96" s="7"/>
      <c r="AA96" s="10">
        <v>1527306.12</v>
      </c>
      <c r="AB96" s="10"/>
      <c r="AC96" s="10"/>
      <c r="AD96" s="10"/>
      <c r="AE96" s="10">
        <v>1527306.12</v>
      </c>
      <c r="AF96" s="10">
        <v>9382023.3100000005</v>
      </c>
      <c r="AG96" s="10"/>
      <c r="AH96" s="10">
        <v>9382023.3100000005</v>
      </c>
      <c r="AI96" s="10"/>
      <c r="AJ96" s="10"/>
      <c r="AK96" s="10">
        <v>10909329.43</v>
      </c>
      <c r="AL96" s="10"/>
      <c r="AM96" s="10">
        <v>9382023.3100000005</v>
      </c>
      <c r="AN96" s="10"/>
      <c r="AO96" s="10">
        <v>2175902.52</v>
      </c>
      <c r="AP96" s="10"/>
      <c r="AQ96" s="10"/>
      <c r="AR96" s="10"/>
      <c r="AS96" s="10">
        <v>2175902.52</v>
      </c>
      <c r="AT96" s="10">
        <v>15956618.48</v>
      </c>
      <c r="AU96" s="10"/>
      <c r="AV96" s="10">
        <v>15956618.48</v>
      </c>
      <c r="AW96" s="10"/>
      <c r="AX96" s="10"/>
      <c r="AY96" s="10">
        <v>9881631.6300000008</v>
      </c>
      <c r="AZ96" s="10"/>
      <c r="BA96" s="10">
        <v>15956618.48</v>
      </c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30">
        <f t="shared" si="1"/>
        <v>0.90579642803948224</v>
      </c>
      <c r="BN96" s="14"/>
      <c r="BO96" s="14"/>
      <c r="BP96" s="14"/>
      <c r="BQ96" s="11" t="s">
        <v>143</v>
      </c>
    </row>
    <row r="97" spans="1:69" s="19" customFormat="1" ht="147.75" customHeight="1">
      <c r="A97" s="11" t="s">
        <v>245</v>
      </c>
      <c r="B97" s="12" t="s">
        <v>27</v>
      </c>
      <c r="C97" s="12" t="s">
        <v>32</v>
      </c>
      <c r="D97" s="12" t="s">
        <v>98</v>
      </c>
      <c r="E97" s="12" t="s">
        <v>109</v>
      </c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 t="s">
        <v>207</v>
      </c>
      <c r="U97" s="12"/>
      <c r="V97" s="13"/>
      <c r="W97" s="13"/>
      <c r="X97" s="13"/>
      <c r="Y97" s="13"/>
      <c r="Z97" s="11"/>
      <c r="AA97" s="14">
        <v>1527306.12</v>
      </c>
      <c r="AB97" s="14"/>
      <c r="AC97" s="14"/>
      <c r="AD97" s="14"/>
      <c r="AE97" s="14">
        <v>1527306.12</v>
      </c>
      <c r="AF97" s="14">
        <v>9382023.3100000005</v>
      </c>
      <c r="AG97" s="14"/>
      <c r="AH97" s="14">
        <v>9382023.3100000005</v>
      </c>
      <c r="AI97" s="14"/>
      <c r="AJ97" s="14"/>
      <c r="AK97" s="14">
        <v>10909329.43</v>
      </c>
      <c r="AL97" s="14"/>
      <c r="AM97" s="14">
        <v>9382023.3100000005</v>
      </c>
      <c r="AN97" s="14"/>
      <c r="AO97" s="14">
        <v>2175902.52</v>
      </c>
      <c r="AP97" s="14"/>
      <c r="AQ97" s="14"/>
      <c r="AR97" s="14"/>
      <c r="AS97" s="14">
        <v>2175902.52</v>
      </c>
      <c r="AT97" s="14">
        <v>15956618.48</v>
      </c>
      <c r="AU97" s="14"/>
      <c r="AV97" s="14">
        <v>15956618.48</v>
      </c>
      <c r="AW97" s="14"/>
      <c r="AX97" s="14"/>
      <c r="AY97" s="14">
        <f>AY96</f>
        <v>9881631.6300000008</v>
      </c>
      <c r="AZ97" s="14"/>
      <c r="BA97" s="14">
        <v>15956618.48</v>
      </c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30">
        <f t="shared" si="1"/>
        <v>0.90579642803948224</v>
      </c>
      <c r="BN97" s="10"/>
      <c r="BO97" s="10"/>
      <c r="BP97" s="10"/>
      <c r="BQ97" s="7" t="s">
        <v>144</v>
      </c>
    </row>
    <row r="98" spans="1:69" s="19" customFormat="1" ht="53.25" customHeight="1">
      <c r="A98" s="11" t="s">
        <v>208</v>
      </c>
      <c r="B98" s="12" t="s">
        <v>27</v>
      </c>
      <c r="C98" s="12" t="s">
        <v>32</v>
      </c>
      <c r="D98" s="12" t="s">
        <v>98</v>
      </c>
      <c r="E98" s="12" t="s">
        <v>109</v>
      </c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 t="s">
        <v>36</v>
      </c>
      <c r="U98" s="12"/>
      <c r="V98" s="13"/>
      <c r="W98" s="13"/>
      <c r="X98" s="13"/>
      <c r="Y98" s="13"/>
      <c r="Z98" s="11"/>
      <c r="AA98" s="14">
        <v>1527306.12</v>
      </c>
      <c r="AB98" s="14"/>
      <c r="AC98" s="14"/>
      <c r="AD98" s="14"/>
      <c r="AE98" s="14">
        <v>1527306.12</v>
      </c>
      <c r="AF98" s="14">
        <v>9382023.3100000005</v>
      </c>
      <c r="AG98" s="14"/>
      <c r="AH98" s="14">
        <v>9382023.3100000005</v>
      </c>
      <c r="AI98" s="14"/>
      <c r="AJ98" s="14"/>
      <c r="AK98" s="14">
        <v>10909329.43</v>
      </c>
      <c r="AL98" s="14"/>
      <c r="AM98" s="14">
        <v>9382023.3100000005</v>
      </c>
      <c r="AN98" s="14"/>
      <c r="AO98" s="14">
        <v>2175902.52</v>
      </c>
      <c r="AP98" s="14"/>
      <c r="AQ98" s="14"/>
      <c r="AR98" s="14"/>
      <c r="AS98" s="14">
        <v>2175902.52</v>
      </c>
      <c r="AT98" s="14">
        <v>15956618.48</v>
      </c>
      <c r="AU98" s="14"/>
      <c r="AV98" s="14">
        <v>15956618.48</v>
      </c>
      <c r="AW98" s="14"/>
      <c r="AX98" s="14"/>
      <c r="AY98" s="14">
        <f>AY97</f>
        <v>9881631.6300000008</v>
      </c>
      <c r="AZ98" s="14"/>
      <c r="BA98" s="14">
        <v>15956618.48</v>
      </c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30">
        <f t="shared" si="1"/>
        <v>0.90579642803948224</v>
      </c>
      <c r="BN98" s="14"/>
      <c r="BO98" s="14"/>
      <c r="BP98" s="14"/>
      <c r="BQ98" s="11" t="s">
        <v>146</v>
      </c>
    </row>
    <row r="99" spans="1:69" s="19" customFormat="1" ht="56.25" customHeight="1">
      <c r="A99" s="7" t="s">
        <v>111</v>
      </c>
      <c r="B99" s="8" t="s">
        <v>27</v>
      </c>
      <c r="C99" s="8" t="s">
        <v>32</v>
      </c>
      <c r="D99" s="8" t="s">
        <v>98</v>
      </c>
      <c r="E99" s="8" t="s">
        <v>112</v>
      </c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9"/>
      <c r="W99" s="9"/>
      <c r="X99" s="9"/>
      <c r="Y99" s="9"/>
      <c r="Z99" s="7"/>
      <c r="AA99" s="10"/>
      <c r="AB99" s="10"/>
      <c r="AC99" s="10"/>
      <c r="AD99" s="10"/>
      <c r="AE99" s="10"/>
      <c r="AF99" s="10">
        <v>1598000</v>
      </c>
      <c r="AG99" s="10"/>
      <c r="AH99" s="10"/>
      <c r="AI99" s="10"/>
      <c r="AJ99" s="10"/>
      <c r="AK99" s="10">
        <v>1598000</v>
      </c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>
        <f>AY100</f>
        <v>1198000</v>
      </c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30">
        <f t="shared" si="1"/>
        <v>0.74968710888610768</v>
      </c>
      <c r="BN99" s="10"/>
      <c r="BO99" s="10"/>
      <c r="BP99" s="10"/>
      <c r="BQ99" s="7" t="s">
        <v>147</v>
      </c>
    </row>
    <row r="100" spans="1:69" s="19" customFormat="1" ht="107.25" customHeight="1">
      <c r="A100" s="11" t="s">
        <v>246</v>
      </c>
      <c r="B100" s="12" t="s">
        <v>27</v>
      </c>
      <c r="C100" s="12" t="s">
        <v>32</v>
      </c>
      <c r="D100" s="12" t="s">
        <v>98</v>
      </c>
      <c r="E100" s="12" t="s">
        <v>112</v>
      </c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 t="s">
        <v>207</v>
      </c>
      <c r="U100" s="12"/>
      <c r="V100" s="13"/>
      <c r="W100" s="13"/>
      <c r="X100" s="13"/>
      <c r="Y100" s="13"/>
      <c r="Z100" s="11"/>
      <c r="AA100" s="14"/>
      <c r="AB100" s="14"/>
      <c r="AC100" s="14"/>
      <c r="AD100" s="14"/>
      <c r="AE100" s="14"/>
      <c r="AF100" s="14">
        <v>1598000</v>
      </c>
      <c r="AG100" s="14"/>
      <c r="AH100" s="14"/>
      <c r="AI100" s="14"/>
      <c r="AJ100" s="14"/>
      <c r="AK100" s="14">
        <v>1598000</v>
      </c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>
        <f>AY101</f>
        <v>1198000</v>
      </c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30">
        <f t="shared" si="1"/>
        <v>0.74968710888610768</v>
      </c>
      <c r="BN100" s="14"/>
      <c r="BO100" s="14"/>
      <c r="BP100" s="14"/>
      <c r="BQ100" s="11" t="s">
        <v>149</v>
      </c>
    </row>
    <row r="101" spans="1:69" s="19" customFormat="1" ht="48" customHeight="1">
      <c r="A101" s="11" t="s">
        <v>208</v>
      </c>
      <c r="B101" s="12" t="s">
        <v>27</v>
      </c>
      <c r="C101" s="12" t="s">
        <v>32</v>
      </c>
      <c r="D101" s="12" t="s">
        <v>98</v>
      </c>
      <c r="E101" s="12" t="s">
        <v>112</v>
      </c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 t="s">
        <v>36</v>
      </c>
      <c r="U101" s="12"/>
      <c r="V101" s="13"/>
      <c r="W101" s="13"/>
      <c r="X101" s="13"/>
      <c r="Y101" s="13"/>
      <c r="Z101" s="11"/>
      <c r="AA101" s="14"/>
      <c r="AB101" s="14"/>
      <c r="AC101" s="14"/>
      <c r="AD101" s="14"/>
      <c r="AE101" s="14"/>
      <c r="AF101" s="14">
        <v>1598000</v>
      </c>
      <c r="AG101" s="14"/>
      <c r="AH101" s="14"/>
      <c r="AI101" s="14"/>
      <c r="AJ101" s="14"/>
      <c r="AK101" s="14">
        <v>1598000</v>
      </c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>
        <v>1198000</v>
      </c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30">
        <f t="shared" si="1"/>
        <v>0.74968710888610768</v>
      </c>
      <c r="BN101" s="10"/>
      <c r="BO101" s="10">
        <v>228000</v>
      </c>
      <c r="BP101" s="10"/>
      <c r="BQ101" s="7" t="s">
        <v>150</v>
      </c>
    </row>
    <row r="102" spans="1:69" s="19" customFormat="1" ht="163.5" customHeight="1">
      <c r="A102" s="15" t="s">
        <v>113</v>
      </c>
      <c r="B102" s="8" t="s">
        <v>27</v>
      </c>
      <c r="C102" s="8" t="s">
        <v>32</v>
      </c>
      <c r="D102" s="8" t="s">
        <v>98</v>
      </c>
      <c r="E102" s="8" t="s">
        <v>114</v>
      </c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9"/>
      <c r="W102" s="9"/>
      <c r="X102" s="9"/>
      <c r="Y102" s="9"/>
      <c r="Z102" s="7"/>
      <c r="AA102" s="10">
        <v>473744.5</v>
      </c>
      <c r="AB102" s="10"/>
      <c r="AC102" s="10">
        <v>405700</v>
      </c>
      <c r="AD102" s="10"/>
      <c r="AE102" s="10">
        <v>68044.5</v>
      </c>
      <c r="AF102" s="10"/>
      <c r="AG102" s="10"/>
      <c r="AH102" s="10"/>
      <c r="AI102" s="10"/>
      <c r="AJ102" s="10"/>
      <c r="AK102" s="10">
        <v>473744.5</v>
      </c>
      <c r="AL102" s="10"/>
      <c r="AM102" s="10">
        <v>405700</v>
      </c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>
        <f>AY103</f>
        <v>473744.5</v>
      </c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30">
        <f t="shared" si="1"/>
        <v>1</v>
      </c>
      <c r="BN102" s="14"/>
      <c r="BO102" s="14">
        <v>228000</v>
      </c>
      <c r="BP102" s="14"/>
      <c r="BQ102" s="11" t="s">
        <v>152</v>
      </c>
    </row>
    <row r="103" spans="1:69" s="19" customFormat="1" ht="210" customHeight="1">
      <c r="A103" s="16" t="s">
        <v>247</v>
      </c>
      <c r="B103" s="12" t="s">
        <v>27</v>
      </c>
      <c r="C103" s="12" t="s">
        <v>32</v>
      </c>
      <c r="D103" s="12" t="s">
        <v>98</v>
      </c>
      <c r="E103" s="12" t="s">
        <v>114</v>
      </c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 t="s">
        <v>207</v>
      </c>
      <c r="U103" s="12"/>
      <c r="V103" s="13"/>
      <c r="W103" s="13"/>
      <c r="X103" s="13"/>
      <c r="Y103" s="13"/>
      <c r="Z103" s="11"/>
      <c r="AA103" s="14">
        <v>473744.5</v>
      </c>
      <c r="AB103" s="14"/>
      <c r="AC103" s="14">
        <v>405700</v>
      </c>
      <c r="AD103" s="14"/>
      <c r="AE103" s="14">
        <v>68044.5</v>
      </c>
      <c r="AF103" s="14"/>
      <c r="AG103" s="14"/>
      <c r="AH103" s="14"/>
      <c r="AI103" s="14"/>
      <c r="AJ103" s="14"/>
      <c r="AK103" s="14">
        <v>473744.5</v>
      </c>
      <c r="AL103" s="14"/>
      <c r="AM103" s="14">
        <v>405700</v>
      </c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>
        <f>AY104</f>
        <v>473744.5</v>
      </c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30">
        <f t="shared" si="1"/>
        <v>1</v>
      </c>
      <c r="BN103" s="10"/>
      <c r="BO103" s="10"/>
      <c r="BP103" s="10"/>
      <c r="BQ103" s="7" t="s">
        <v>153</v>
      </c>
    </row>
    <row r="104" spans="1:69" s="19" customFormat="1" ht="59.25" customHeight="1">
      <c r="A104" s="11" t="s">
        <v>208</v>
      </c>
      <c r="B104" s="12" t="s">
        <v>27</v>
      </c>
      <c r="C104" s="12" t="s">
        <v>32</v>
      </c>
      <c r="D104" s="12" t="s">
        <v>98</v>
      </c>
      <c r="E104" s="12" t="s">
        <v>114</v>
      </c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 t="s">
        <v>36</v>
      </c>
      <c r="U104" s="12"/>
      <c r="V104" s="13"/>
      <c r="W104" s="13"/>
      <c r="X104" s="13"/>
      <c r="Y104" s="13"/>
      <c r="Z104" s="11"/>
      <c r="AA104" s="14">
        <v>473744.5</v>
      </c>
      <c r="AB104" s="14"/>
      <c r="AC104" s="14">
        <v>405700</v>
      </c>
      <c r="AD104" s="14"/>
      <c r="AE104" s="14">
        <v>68044.5</v>
      </c>
      <c r="AF104" s="14"/>
      <c r="AG104" s="14"/>
      <c r="AH104" s="14"/>
      <c r="AI104" s="14"/>
      <c r="AJ104" s="14"/>
      <c r="AK104" s="14">
        <v>473744.5</v>
      </c>
      <c r="AL104" s="14"/>
      <c r="AM104" s="14">
        <v>405700</v>
      </c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>
        <f>AK104</f>
        <v>473744.5</v>
      </c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30">
        <f t="shared" si="1"/>
        <v>1</v>
      </c>
      <c r="BN104" s="14"/>
      <c r="BO104" s="14"/>
      <c r="BP104" s="14"/>
      <c r="BQ104" s="16" t="s">
        <v>155</v>
      </c>
    </row>
    <row r="105" spans="1:69" s="19" customFormat="1" ht="37.5" customHeight="1">
      <c r="A105" s="4" t="s">
        <v>116</v>
      </c>
      <c r="B105" s="20" t="s">
        <v>27</v>
      </c>
      <c r="C105" s="20" t="s">
        <v>32</v>
      </c>
      <c r="D105" s="20" t="s">
        <v>117</v>
      </c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5"/>
      <c r="W105" s="5"/>
      <c r="X105" s="5"/>
      <c r="Y105" s="5"/>
      <c r="Z105" s="4"/>
      <c r="AA105" s="6">
        <v>590000</v>
      </c>
      <c r="AB105" s="6"/>
      <c r="AC105" s="6"/>
      <c r="AD105" s="6"/>
      <c r="AE105" s="6"/>
      <c r="AF105" s="6">
        <v>1405200</v>
      </c>
      <c r="AG105" s="6"/>
      <c r="AH105" s="6"/>
      <c r="AI105" s="6"/>
      <c r="AJ105" s="6"/>
      <c r="AK105" s="6">
        <v>1995200</v>
      </c>
      <c r="AL105" s="6"/>
      <c r="AM105" s="6"/>
      <c r="AN105" s="6"/>
      <c r="AO105" s="6">
        <v>100000</v>
      </c>
      <c r="AP105" s="6"/>
      <c r="AQ105" s="6"/>
      <c r="AR105" s="6"/>
      <c r="AS105" s="6"/>
      <c r="AT105" s="6"/>
      <c r="AU105" s="6"/>
      <c r="AV105" s="6"/>
      <c r="AW105" s="6"/>
      <c r="AX105" s="6"/>
      <c r="AY105" s="6">
        <f>AY106</f>
        <v>1995200</v>
      </c>
      <c r="AZ105" s="6"/>
      <c r="BA105" s="6"/>
      <c r="BB105" s="6"/>
      <c r="BC105" s="6">
        <v>100000</v>
      </c>
      <c r="BD105" s="6"/>
      <c r="BE105" s="6"/>
      <c r="BF105" s="6"/>
      <c r="BG105" s="6"/>
      <c r="BH105" s="6"/>
      <c r="BI105" s="6"/>
      <c r="BJ105" s="6"/>
      <c r="BK105" s="6"/>
      <c r="BL105" s="6"/>
      <c r="BM105" s="30">
        <f t="shared" si="1"/>
        <v>1</v>
      </c>
      <c r="BN105" s="10"/>
      <c r="BO105" s="10"/>
      <c r="BP105" s="10"/>
      <c r="BQ105" s="15" t="s">
        <v>113</v>
      </c>
    </row>
    <row r="106" spans="1:69" s="19" customFormat="1" ht="41.25" customHeight="1">
      <c r="A106" s="7" t="s">
        <v>118</v>
      </c>
      <c r="B106" s="8" t="s">
        <v>27</v>
      </c>
      <c r="C106" s="8" t="s">
        <v>32</v>
      </c>
      <c r="D106" s="8" t="s">
        <v>117</v>
      </c>
      <c r="E106" s="8" t="s">
        <v>119</v>
      </c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9"/>
      <c r="W106" s="9"/>
      <c r="X106" s="9"/>
      <c r="Y106" s="9"/>
      <c r="Z106" s="7"/>
      <c r="AA106" s="10">
        <v>590000</v>
      </c>
      <c r="AB106" s="10"/>
      <c r="AC106" s="10"/>
      <c r="AD106" s="10"/>
      <c r="AE106" s="10"/>
      <c r="AF106" s="10">
        <v>1405200</v>
      </c>
      <c r="AG106" s="10"/>
      <c r="AH106" s="10"/>
      <c r="AI106" s="10"/>
      <c r="AJ106" s="10"/>
      <c r="AK106" s="10">
        <v>1995200</v>
      </c>
      <c r="AL106" s="10"/>
      <c r="AM106" s="10"/>
      <c r="AN106" s="10"/>
      <c r="AO106" s="10">
        <v>100000</v>
      </c>
      <c r="AP106" s="10"/>
      <c r="AQ106" s="10"/>
      <c r="AR106" s="10"/>
      <c r="AS106" s="10"/>
      <c r="AT106" s="10"/>
      <c r="AU106" s="10"/>
      <c r="AV106" s="10"/>
      <c r="AW106" s="10"/>
      <c r="AX106" s="10"/>
      <c r="AY106" s="10">
        <f>AY107</f>
        <v>1995200</v>
      </c>
      <c r="AZ106" s="10"/>
      <c r="BA106" s="10"/>
      <c r="BB106" s="10"/>
      <c r="BC106" s="10">
        <v>100000</v>
      </c>
      <c r="BD106" s="10"/>
      <c r="BE106" s="10"/>
      <c r="BF106" s="10"/>
      <c r="BG106" s="10"/>
      <c r="BH106" s="10"/>
      <c r="BI106" s="10"/>
      <c r="BJ106" s="10"/>
      <c r="BK106" s="10"/>
      <c r="BL106" s="10"/>
      <c r="BM106" s="30">
        <f t="shared" si="1"/>
        <v>1</v>
      </c>
      <c r="BN106" s="14"/>
      <c r="BO106" s="14"/>
      <c r="BP106" s="14"/>
      <c r="BQ106" s="16" t="s">
        <v>115</v>
      </c>
    </row>
    <row r="107" spans="1:69" s="19" customFormat="1" ht="86.25" customHeight="1">
      <c r="A107" s="11" t="s">
        <v>234</v>
      </c>
      <c r="B107" s="12" t="s">
        <v>27</v>
      </c>
      <c r="C107" s="12" t="s">
        <v>32</v>
      </c>
      <c r="D107" s="12" t="s">
        <v>117</v>
      </c>
      <c r="E107" s="12" t="s">
        <v>119</v>
      </c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 t="s">
        <v>207</v>
      </c>
      <c r="U107" s="12"/>
      <c r="V107" s="13"/>
      <c r="W107" s="13"/>
      <c r="X107" s="13"/>
      <c r="Y107" s="13"/>
      <c r="Z107" s="11"/>
      <c r="AA107" s="14">
        <v>590000</v>
      </c>
      <c r="AB107" s="14"/>
      <c r="AC107" s="14"/>
      <c r="AD107" s="14"/>
      <c r="AE107" s="14"/>
      <c r="AF107" s="14">
        <v>1405200</v>
      </c>
      <c r="AG107" s="14"/>
      <c r="AH107" s="14"/>
      <c r="AI107" s="14"/>
      <c r="AJ107" s="14"/>
      <c r="AK107" s="14">
        <v>1995200</v>
      </c>
      <c r="AL107" s="14"/>
      <c r="AM107" s="14"/>
      <c r="AN107" s="14"/>
      <c r="AO107" s="14">
        <v>100000</v>
      </c>
      <c r="AP107" s="14"/>
      <c r="AQ107" s="14"/>
      <c r="AR107" s="14"/>
      <c r="AS107" s="14"/>
      <c r="AT107" s="14"/>
      <c r="AU107" s="14"/>
      <c r="AV107" s="14"/>
      <c r="AW107" s="14"/>
      <c r="AX107" s="14"/>
      <c r="AY107" s="14">
        <f>AY108</f>
        <v>1995200</v>
      </c>
      <c r="AZ107" s="14"/>
      <c r="BA107" s="14"/>
      <c r="BB107" s="14"/>
      <c r="BC107" s="14">
        <v>100000</v>
      </c>
      <c r="BD107" s="14"/>
      <c r="BE107" s="14"/>
      <c r="BF107" s="14"/>
      <c r="BG107" s="14"/>
      <c r="BH107" s="14"/>
      <c r="BI107" s="14"/>
      <c r="BJ107" s="14"/>
      <c r="BK107" s="14"/>
      <c r="BL107" s="14"/>
      <c r="BM107" s="30">
        <f t="shared" si="1"/>
        <v>1</v>
      </c>
      <c r="BN107" s="10"/>
      <c r="BO107" s="10"/>
      <c r="BP107" s="10"/>
      <c r="BQ107" s="7" t="s">
        <v>156</v>
      </c>
    </row>
    <row r="108" spans="1:69" s="19" customFormat="1" ht="56.25" customHeight="1">
      <c r="A108" s="11" t="s">
        <v>208</v>
      </c>
      <c r="B108" s="12" t="s">
        <v>27</v>
      </c>
      <c r="C108" s="12" t="s">
        <v>32</v>
      </c>
      <c r="D108" s="12" t="s">
        <v>117</v>
      </c>
      <c r="E108" s="12" t="s">
        <v>119</v>
      </c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 t="s">
        <v>36</v>
      </c>
      <c r="U108" s="12"/>
      <c r="V108" s="13"/>
      <c r="W108" s="13"/>
      <c r="X108" s="13"/>
      <c r="Y108" s="13"/>
      <c r="Z108" s="11"/>
      <c r="AA108" s="14">
        <v>590000</v>
      </c>
      <c r="AB108" s="14"/>
      <c r="AC108" s="14"/>
      <c r="AD108" s="14"/>
      <c r="AE108" s="14"/>
      <c r="AF108" s="14">
        <v>1405200</v>
      </c>
      <c r="AG108" s="14"/>
      <c r="AH108" s="14"/>
      <c r="AI108" s="14"/>
      <c r="AJ108" s="14"/>
      <c r="AK108" s="14">
        <v>1995200</v>
      </c>
      <c r="AL108" s="14"/>
      <c r="AM108" s="14"/>
      <c r="AN108" s="14"/>
      <c r="AO108" s="14">
        <v>100000</v>
      </c>
      <c r="AP108" s="14"/>
      <c r="AQ108" s="14"/>
      <c r="AR108" s="14"/>
      <c r="AS108" s="14"/>
      <c r="AT108" s="14"/>
      <c r="AU108" s="14"/>
      <c r="AV108" s="14"/>
      <c r="AW108" s="14"/>
      <c r="AX108" s="14"/>
      <c r="AY108" s="14">
        <f>AK108</f>
        <v>1995200</v>
      </c>
      <c r="AZ108" s="14"/>
      <c r="BA108" s="14"/>
      <c r="BB108" s="14"/>
      <c r="BC108" s="14">
        <v>100000</v>
      </c>
      <c r="BD108" s="14"/>
      <c r="BE108" s="14"/>
      <c r="BF108" s="14"/>
      <c r="BG108" s="14"/>
      <c r="BH108" s="14"/>
      <c r="BI108" s="14"/>
      <c r="BJ108" s="14"/>
      <c r="BK108" s="14"/>
      <c r="BL108" s="14"/>
      <c r="BM108" s="30">
        <f t="shared" si="1"/>
        <v>1</v>
      </c>
      <c r="BN108" s="14"/>
      <c r="BO108" s="14"/>
      <c r="BP108" s="14"/>
      <c r="BQ108" s="11" t="s">
        <v>158</v>
      </c>
    </row>
    <row r="109" spans="1:69" s="19" customFormat="1" ht="38.25" customHeight="1">
      <c r="A109" s="4" t="s">
        <v>121</v>
      </c>
      <c r="B109" s="20" t="s">
        <v>27</v>
      </c>
      <c r="C109" s="20" t="s">
        <v>122</v>
      </c>
      <c r="D109" s="20" t="s">
        <v>30</v>
      </c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5"/>
      <c r="W109" s="5"/>
      <c r="X109" s="5"/>
      <c r="Y109" s="5"/>
      <c r="Z109" s="4"/>
      <c r="AA109" s="6">
        <v>20288492.510000002</v>
      </c>
      <c r="AB109" s="6"/>
      <c r="AC109" s="6">
        <v>1460600</v>
      </c>
      <c r="AD109" s="6"/>
      <c r="AE109" s="6">
        <v>278772.51</v>
      </c>
      <c r="AF109" s="6">
        <v>6129270.2699999996</v>
      </c>
      <c r="AG109" s="6"/>
      <c r="AH109" s="6">
        <v>4168269.25</v>
      </c>
      <c r="AI109" s="6"/>
      <c r="AJ109" s="6">
        <v>645257.19999999995</v>
      </c>
      <c r="AK109" s="6">
        <v>26417762.780000001</v>
      </c>
      <c r="AL109" s="6"/>
      <c r="AM109" s="6">
        <v>5628869.25</v>
      </c>
      <c r="AN109" s="6"/>
      <c r="AO109" s="6">
        <v>14302520</v>
      </c>
      <c r="AP109" s="6"/>
      <c r="AQ109" s="6"/>
      <c r="AR109" s="6"/>
      <c r="AS109" s="6">
        <v>28000</v>
      </c>
      <c r="AT109" s="6">
        <v>8000000</v>
      </c>
      <c r="AU109" s="6">
        <v>2512000</v>
      </c>
      <c r="AV109" s="6">
        <v>5488000</v>
      </c>
      <c r="AW109" s="6"/>
      <c r="AX109" s="6">
        <v>1841703.39</v>
      </c>
      <c r="AY109" s="6">
        <f>AY110+AY114+AY118</f>
        <v>23953153.84</v>
      </c>
      <c r="AZ109" s="6">
        <v>2512000</v>
      </c>
      <c r="BA109" s="6">
        <v>5488000</v>
      </c>
      <c r="BB109" s="6"/>
      <c r="BC109" s="6">
        <v>17970120</v>
      </c>
      <c r="BD109" s="6"/>
      <c r="BE109" s="6">
        <v>228000</v>
      </c>
      <c r="BF109" s="6"/>
      <c r="BG109" s="6">
        <v>40000</v>
      </c>
      <c r="BH109" s="6"/>
      <c r="BI109" s="6"/>
      <c r="BJ109" s="6"/>
      <c r="BK109" s="6"/>
      <c r="BL109" s="6"/>
      <c r="BM109" s="30">
        <f t="shared" si="1"/>
        <v>0.90670637174977309</v>
      </c>
      <c r="BN109" s="6"/>
      <c r="BO109" s="6"/>
      <c r="BP109" s="6"/>
      <c r="BQ109" s="4" t="s">
        <v>159</v>
      </c>
    </row>
    <row r="110" spans="1:69" s="19" customFormat="1" ht="24" customHeight="1">
      <c r="A110" s="4" t="s">
        <v>123</v>
      </c>
      <c r="B110" s="20" t="s">
        <v>27</v>
      </c>
      <c r="C110" s="20" t="s">
        <v>122</v>
      </c>
      <c r="D110" s="20" t="s">
        <v>29</v>
      </c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5"/>
      <c r="W110" s="5"/>
      <c r="X110" s="5"/>
      <c r="Y110" s="5"/>
      <c r="Z110" s="4"/>
      <c r="AA110" s="6">
        <v>779500</v>
      </c>
      <c r="AB110" s="6"/>
      <c r="AC110" s="6"/>
      <c r="AD110" s="6"/>
      <c r="AE110" s="6"/>
      <c r="AF110" s="6">
        <v>1299833.76</v>
      </c>
      <c r="AG110" s="6"/>
      <c r="AH110" s="6"/>
      <c r="AI110" s="6"/>
      <c r="AJ110" s="6"/>
      <c r="AK110" s="6">
        <v>2079333.76</v>
      </c>
      <c r="AL110" s="6"/>
      <c r="AM110" s="6"/>
      <c r="AN110" s="6"/>
      <c r="AO110" s="6">
        <v>631500</v>
      </c>
      <c r="AP110" s="6"/>
      <c r="AQ110" s="6"/>
      <c r="AR110" s="6"/>
      <c r="AS110" s="6"/>
      <c r="AT110" s="6"/>
      <c r="AU110" s="6"/>
      <c r="AV110" s="6"/>
      <c r="AW110" s="6"/>
      <c r="AX110" s="6"/>
      <c r="AY110" s="6">
        <v>1969268.38</v>
      </c>
      <c r="AZ110" s="6"/>
      <c r="BA110" s="6"/>
      <c r="BB110" s="6"/>
      <c r="BC110" s="6">
        <v>631500</v>
      </c>
      <c r="BD110" s="6"/>
      <c r="BE110" s="6"/>
      <c r="BF110" s="6"/>
      <c r="BG110" s="6"/>
      <c r="BH110" s="6"/>
      <c r="BI110" s="6"/>
      <c r="BJ110" s="6"/>
      <c r="BK110" s="6"/>
      <c r="BL110" s="6"/>
      <c r="BM110" s="30">
        <f t="shared" si="1"/>
        <v>0.94706699707506303</v>
      </c>
      <c r="BN110" s="6"/>
      <c r="BO110" s="6"/>
      <c r="BP110" s="6"/>
      <c r="BQ110" s="4" t="s">
        <v>160</v>
      </c>
    </row>
    <row r="111" spans="1:69" s="19" customFormat="1" ht="36.75" customHeight="1">
      <c r="A111" s="7" t="s">
        <v>124</v>
      </c>
      <c r="B111" s="8" t="s">
        <v>27</v>
      </c>
      <c r="C111" s="8" t="s">
        <v>122</v>
      </c>
      <c r="D111" s="8" t="s">
        <v>29</v>
      </c>
      <c r="E111" s="8" t="s">
        <v>125</v>
      </c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9"/>
      <c r="W111" s="9"/>
      <c r="X111" s="9"/>
      <c r="Y111" s="9"/>
      <c r="Z111" s="7"/>
      <c r="AA111" s="10">
        <v>779500</v>
      </c>
      <c r="AB111" s="10"/>
      <c r="AC111" s="10"/>
      <c r="AD111" s="10"/>
      <c r="AE111" s="10"/>
      <c r="AF111" s="10">
        <v>1299833.76</v>
      </c>
      <c r="AG111" s="10"/>
      <c r="AH111" s="10"/>
      <c r="AI111" s="10"/>
      <c r="AJ111" s="10"/>
      <c r="AK111" s="10">
        <v>2079333.76</v>
      </c>
      <c r="AL111" s="10"/>
      <c r="AM111" s="10"/>
      <c r="AN111" s="10"/>
      <c r="AO111" s="10">
        <v>631500</v>
      </c>
      <c r="AP111" s="10"/>
      <c r="AQ111" s="10"/>
      <c r="AR111" s="10"/>
      <c r="AS111" s="10"/>
      <c r="AT111" s="10"/>
      <c r="AU111" s="10"/>
      <c r="AV111" s="10"/>
      <c r="AW111" s="10"/>
      <c r="AX111" s="10"/>
      <c r="AY111" s="10">
        <f>AY112</f>
        <v>1969268.38</v>
      </c>
      <c r="AZ111" s="10"/>
      <c r="BA111" s="10"/>
      <c r="BB111" s="10"/>
      <c r="BC111" s="10">
        <v>631500</v>
      </c>
      <c r="BD111" s="10"/>
      <c r="BE111" s="10"/>
      <c r="BF111" s="10"/>
      <c r="BG111" s="10"/>
      <c r="BH111" s="10"/>
      <c r="BI111" s="10"/>
      <c r="BJ111" s="10"/>
      <c r="BK111" s="10"/>
      <c r="BL111" s="10"/>
      <c r="BM111" s="30">
        <f t="shared" si="1"/>
        <v>0.94706699707506303</v>
      </c>
      <c r="BN111" s="10"/>
      <c r="BO111" s="10"/>
      <c r="BP111" s="10"/>
      <c r="BQ111" s="7" t="s">
        <v>161</v>
      </c>
    </row>
    <row r="112" spans="1:69" s="19" customFormat="1" ht="71.25" customHeight="1">
      <c r="A112" s="11" t="s">
        <v>248</v>
      </c>
      <c r="B112" s="12" t="s">
        <v>27</v>
      </c>
      <c r="C112" s="12" t="s">
        <v>122</v>
      </c>
      <c r="D112" s="12" t="s">
        <v>29</v>
      </c>
      <c r="E112" s="12" t="s">
        <v>125</v>
      </c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 t="s">
        <v>207</v>
      </c>
      <c r="U112" s="12"/>
      <c r="V112" s="13"/>
      <c r="W112" s="13"/>
      <c r="X112" s="13"/>
      <c r="Y112" s="13"/>
      <c r="Z112" s="11"/>
      <c r="AA112" s="14">
        <v>611500</v>
      </c>
      <c r="AB112" s="14"/>
      <c r="AC112" s="14"/>
      <c r="AD112" s="14"/>
      <c r="AE112" s="14"/>
      <c r="AF112" s="14">
        <v>1467833.76</v>
      </c>
      <c r="AG112" s="14"/>
      <c r="AH112" s="14"/>
      <c r="AI112" s="14"/>
      <c r="AJ112" s="14"/>
      <c r="AK112" s="14">
        <v>2079333.76</v>
      </c>
      <c r="AL112" s="14"/>
      <c r="AM112" s="14"/>
      <c r="AN112" s="14"/>
      <c r="AO112" s="14">
        <v>461500</v>
      </c>
      <c r="AP112" s="14"/>
      <c r="AQ112" s="14"/>
      <c r="AR112" s="14"/>
      <c r="AS112" s="14"/>
      <c r="AT112" s="14"/>
      <c r="AU112" s="14"/>
      <c r="AV112" s="14"/>
      <c r="AW112" s="14"/>
      <c r="AX112" s="14"/>
      <c r="AY112" s="14">
        <f>AY113</f>
        <v>1969268.38</v>
      </c>
      <c r="AZ112" s="14"/>
      <c r="BA112" s="14"/>
      <c r="BB112" s="14"/>
      <c r="BC112" s="14">
        <v>461500</v>
      </c>
      <c r="BD112" s="14"/>
      <c r="BE112" s="14"/>
      <c r="BF112" s="14"/>
      <c r="BG112" s="14"/>
      <c r="BH112" s="14"/>
      <c r="BI112" s="14"/>
      <c r="BJ112" s="14"/>
      <c r="BK112" s="14"/>
      <c r="BL112" s="14"/>
      <c r="BM112" s="30">
        <f t="shared" si="1"/>
        <v>0.94706699707506303</v>
      </c>
      <c r="BN112" s="14"/>
      <c r="BO112" s="14"/>
      <c r="BP112" s="14"/>
      <c r="BQ112" s="11" t="s">
        <v>162</v>
      </c>
    </row>
    <row r="113" spans="1:69" s="19" customFormat="1" ht="53.25" customHeight="1">
      <c r="A113" s="11" t="s">
        <v>208</v>
      </c>
      <c r="B113" s="12" t="s">
        <v>27</v>
      </c>
      <c r="C113" s="12" t="s">
        <v>122</v>
      </c>
      <c r="D113" s="12" t="s">
        <v>29</v>
      </c>
      <c r="E113" s="12" t="s">
        <v>125</v>
      </c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 t="s">
        <v>36</v>
      </c>
      <c r="U113" s="12"/>
      <c r="V113" s="13"/>
      <c r="W113" s="13"/>
      <c r="X113" s="13"/>
      <c r="Y113" s="13"/>
      <c r="Z113" s="11"/>
      <c r="AA113" s="14">
        <v>611500</v>
      </c>
      <c r="AB113" s="14"/>
      <c r="AC113" s="14"/>
      <c r="AD113" s="14"/>
      <c r="AE113" s="14"/>
      <c r="AF113" s="14">
        <v>1467833.76</v>
      </c>
      <c r="AG113" s="14"/>
      <c r="AH113" s="14"/>
      <c r="AI113" s="14"/>
      <c r="AJ113" s="14"/>
      <c r="AK113" s="14">
        <v>2079333.76</v>
      </c>
      <c r="AL113" s="14"/>
      <c r="AM113" s="14"/>
      <c r="AN113" s="14"/>
      <c r="AO113" s="14">
        <v>461500</v>
      </c>
      <c r="AP113" s="14"/>
      <c r="AQ113" s="14"/>
      <c r="AR113" s="14"/>
      <c r="AS113" s="14"/>
      <c r="AT113" s="14"/>
      <c r="AU113" s="14"/>
      <c r="AV113" s="14"/>
      <c r="AW113" s="14"/>
      <c r="AX113" s="14"/>
      <c r="AY113" s="14">
        <f>AY110</f>
        <v>1969268.38</v>
      </c>
      <c r="AZ113" s="14"/>
      <c r="BA113" s="14"/>
      <c r="BB113" s="14"/>
      <c r="BC113" s="14">
        <v>461500</v>
      </c>
      <c r="BD113" s="14"/>
      <c r="BE113" s="14"/>
      <c r="BF113" s="14"/>
      <c r="BG113" s="14"/>
      <c r="BH113" s="14"/>
      <c r="BI113" s="14"/>
      <c r="BJ113" s="14"/>
      <c r="BK113" s="14"/>
      <c r="BL113" s="14"/>
      <c r="BM113" s="30">
        <f t="shared" si="1"/>
        <v>0.94706699707506303</v>
      </c>
      <c r="BN113" s="6"/>
      <c r="BO113" s="6"/>
      <c r="BP113" s="6"/>
      <c r="BQ113" s="4" t="s">
        <v>164</v>
      </c>
    </row>
    <row r="114" spans="1:69" s="19" customFormat="1" ht="29.25" customHeight="1">
      <c r="A114" s="4" t="s">
        <v>128</v>
      </c>
      <c r="B114" s="20" t="s">
        <v>27</v>
      </c>
      <c r="C114" s="20" t="s">
        <v>122</v>
      </c>
      <c r="D114" s="20" t="s">
        <v>76</v>
      </c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5"/>
      <c r="W114" s="5"/>
      <c r="X114" s="5"/>
      <c r="Y114" s="5"/>
      <c r="Z114" s="4"/>
      <c r="AA114" s="6">
        <v>2130000</v>
      </c>
      <c r="AB114" s="6"/>
      <c r="AC114" s="6"/>
      <c r="AD114" s="6"/>
      <c r="AE114" s="6"/>
      <c r="AF114" s="6">
        <v>-1451834.94</v>
      </c>
      <c r="AG114" s="6"/>
      <c r="AH114" s="6"/>
      <c r="AI114" s="6"/>
      <c r="AJ114" s="6"/>
      <c r="AK114" s="6">
        <v>678165.06</v>
      </c>
      <c r="AL114" s="6"/>
      <c r="AM114" s="6"/>
      <c r="AN114" s="6"/>
      <c r="AO114" s="6">
        <v>2550000</v>
      </c>
      <c r="AP114" s="6"/>
      <c r="AQ114" s="6"/>
      <c r="AR114" s="6"/>
      <c r="AS114" s="6"/>
      <c r="AT114" s="6"/>
      <c r="AU114" s="6"/>
      <c r="AV114" s="6"/>
      <c r="AW114" s="6"/>
      <c r="AX114" s="6"/>
      <c r="AY114" s="6">
        <f>AY115</f>
        <v>479669.06</v>
      </c>
      <c r="AZ114" s="6"/>
      <c r="BA114" s="6"/>
      <c r="BB114" s="6"/>
      <c r="BC114" s="6">
        <v>2650000</v>
      </c>
      <c r="BD114" s="6"/>
      <c r="BE114" s="6"/>
      <c r="BF114" s="6"/>
      <c r="BG114" s="6"/>
      <c r="BH114" s="6"/>
      <c r="BI114" s="6"/>
      <c r="BJ114" s="6"/>
      <c r="BK114" s="6"/>
      <c r="BL114" s="6"/>
      <c r="BM114" s="30">
        <f t="shared" si="1"/>
        <v>0.7073042955058757</v>
      </c>
      <c r="BN114" s="14"/>
      <c r="BO114" s="14"/>
      <c r="BP114" s="14"/>
      <c r="BQ114" s="11" t="s">
        <v>169</v>
      </c>
    </row>
    <row r="115" spans="1:69" s="19" customFormat="1" ht="41.25" customHeight="1">
      <c r="A115" s="7" t="s">
        <v>131</v>
      </c>
      <c r="B115" s="8" t="s">
        <v>27</v>
      </c>
      <c r="C115" s="8" t="s">
        <v>122</v>
      </c>
      <c r="D115" s="8" t="s">
        <v>76</v>
      </c>
      <c r="E115" s="8" t="s">
        <v>132</v>
      </c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9"/>
      <c r="W115" s="9"/>
      <c r="X115" s="9"/>
      <c r="Y115" s="9"/>
      <c r="Z115" s="7"/>
      <c r="AA115" s="10">
        <v>630000</v>
      </c>
      <c r="AB115" s="10"/>
      <c r="AC115" s="10"/>
      <c r="AD115" s="10"/>
      <c r="AE115" s="10"/>
      <c r="AF115" s="10">
        <v>48165.06</v>
      </c>
      <c r="AG115" s="10"/>
      <c r="AH115" s="10"/>
      <c r="AI115" s="10"/>
      <c r="AJ115" s="10"/>
      <c r="AK115" s="10">
        <v>678165.06</v>
      </c>
      <c r="AL115" s="10"/>
      <c r="AM115" s="10"/>
      <c r="AN115" s="10"/>
      <c r="AO115" s="10">
        <v>550000</v>
      </c>
      <c r="AP115" s="10"/>
      <c r="AQ115" s="10"/>
      <c r="AR115" s="10"/>
      <c r="AS115" s="10"/>
      <c r="AT115" s="10"/>
      <c r="AU115" s="10"/>
      <c r="AV115" s="10"/>
      <c r="AW115" s="10"/>
      <c r="AX115" s="10"/>
      <c r="AY115" s="10">
        <f>AY116</f>
        <v>479669.06</v>
      </c>
      <c r="AZ115" s="10"/>
      <c r="BA115" s="10"/>
      <c r="BB115" s="10"/>
      <c r="BC115" s="10">
        <v>650000</v>
      </c>
      <c r="BD115" s="10"/>
      <c r="BE115" s="10"/>
      <c r="BF115" s="10"/>
      <c r="BG115" s="10"/>
      <c r="BH115" s="10"/>
      <c r="BI115" s="10"/>
      <c r="BJ115" s="10"/>
      <c r="BK115" s="10"/>
      <c r="BL115" s="10"/>
      <c r="BM115" s="30">
        <f t="shared" si="1"/>
        <v>0.7073042955058757</v>
      </c>
      <c r="BN115" s="14"/>
      <c r="BO115" s="14"/>
      <c r="BP115" s="14"/>
      <c r="BQ115" s="11" t="s">
        <v>173</v>
      </c>
    </row>
    <row r="116" spans="1:69" s="19" customFormat="1" ht="91.5" customHeight="1">
      <c r="A116" s="11" t="s">
        <v>249</v>
      </c>
      <c r="B116" s="12" t="s">
        <v>27</v>
      </c>
      <c r="C116" s="12" t="s">
        <v>122</v>
      </c>
      <c r="D116" s="12" t="s">
        <v>76</v>
      </c>
      <c r="E116" s="12" t="s">
        <v>132</v>
      </c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 t="s">
        <v>207</v>
      </c>
      <c r="U116" s="12"/>
      <c r="V116" s="13"/>
      <c r="W116" s="13"/>
      <c r="X116" s="13"/>
      <c r="Y116" s="13"/>
      <c r="Z116" s="11"/>
      <c r="AA116" s="14">
        <v>630000</v>
      </c>
      <c r="AB116" s="14"/>
      <c r="AC116" s="14"/>
      <c r="AD116" s="14"/>
      <c r="AE116" s="14"/>
      <c r="AF116" s="14">
        <v>48165.06</v>
      </c>
      <c r="AG116" s="14"/>
      <c r="AH116" s="14"/>
      <c r="AI116" s="14"/>
      <c r="AJ116" s="14"/>
      <c r="AK116" s="14">
        <v>678165.06</v>
      </c>
      <c r="AL116" s="14"/>
      <c r="AM116" s="14"/>
      <c r="AN116" s="14"/>
      <c r="AO116" s="14">
        <v>550000</v>
      </c>
      <c r="AP116" s="14"/>
      <c r="AQ116" s="14"/>
      <c r="AR116" s="14"/>
      <c r="AS116" s="14"/>
      <c r="AT116" s="14"/>
      <c r="AU116" s="14"/>
      <c r="AV116" s="14"/>
      <c r="AW116" s="14"/>
      <c r="AX116" s="14"/>
      <c r="AY116" s="14">
        <f>AY117</f>
        <v>479669.06</v>
      </c>
      <c r="AZ116" s="14"/>
      <c r="BA116" s="14"/>
      <c r="BB116" s="14"/>
      <c r="BC116" s="14">
        <v>650000</v>
      </c>
      <c r="BD116" s="14"/>
      <c r="BE116" s="14"/>
      <c r="BF116" s="14"/>
      <c r="BG116" s="14"/>
      <c r="BH116" s="14"/>
      <c r="BI116" s="14"/>
      <c r="BJ116" s="14"/>
      <c r="BK116" s="14"/>
      <c r="BL116" s="14"/>
      <c r="BM116" s="30">
        <f t="shared" si="1"/>
        <v>0.7073042955058757</v>
      </c>
      <c r="BN116" s="10"/>
      <c r="BO116" s="10"/>
      <c r="BP116" s="10"/>
      <c r="BQ116" s="7" t="s">
        <v>174</v>
      </c>
    </row>
    <row r="117" spans="1:69" s="19" customFormat="1" ht="60" customHeight="1">
      <c r="A117" s="11" t="s">
        <v>208</v>
      </c>
      <c r="B117" s="12" t="s">
        <v>27</v>
      </c>
      <c r="C117" s="12" t="s">
        <v>122</v>
      </c>
      <c r="D117" s="12" t="s">
        <v>76</v>
      </c>
      <c r="E117" s="12" t="s">
        <v>132</v>
      </c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 t="s">
        <v>36</v>
      </c>
      <c r="U117" s="12"/>
      <c r="V117" s="13"/>
      <c r="W117" s="13"/>
      <c r="X117" s="13"/>
      <c r="Y117" s="13"/>
      <c r="Z117" s="11"/>
      <c r="AA117" s="14">
        <v>630000</v>
      </c>
      <c r="AB117" s="14"/>
      <c r="AC117" s="14"/>
      <c r="AD117" s="14"/>
      <c r="AE117" s="14"/>
      <c r="AF117" s="14">
        <v>48165.06</v>
      </c>
      <c r="AG117" s="14"/>
      <c r="AH117" s="14"/>
      <c r="AI117" s="14"/>
      <c r="AJ117" s="14"/>
      <c r="AK117" s="14">
        <v>678165.06</v>
      </c>
      <c r="AL117" s="14"/>
      <c r="AM117" s="14"/>
      <c r="AN117" s="14"/>
      <c r="AO117" s="14">
        <v>550000</v>
      </c>
      <c r="AP117" s="14"/>
      <c r="AQ117" s="14"/>
      <c r="AR117" s="14"/>
      <c r="AS117" s="14"/>
      <c r="AT117" s="14"/>
      <c r="AU117" s="14"/>
      <c r="AV117" s="14"/>
      <c r="AW117" s="14"/>
      <c r="AX117" s="14"/>
      <c r="AY117" s="14">
        <v>479669.06</v>
      </c>
      <c r="AZ117" s="14"/>
      <c r="BA117" s="14"/>
      <c r="BB117" s="14"/>
      <c r="BC117" s="14">
        <v>650000</v>
      </c>
      <c r="BD117" s="14"/>
      <c r="BE117" s="14"/>
      <c r="BF117" s="14"/>
      <c r="BG117" s="14"/>
      <c r="BH117" s="14"/>
      <c r="BI117" s="14"/>
      <c r="BJ117" s="14"/>
      <c r="BK117" s="14"/>
      <c r="BL117" s="14"/>
      <c r="BM117" s="30">
        <f t="shared" si="1"/>
        <v>0.7073042955058757</v>
      </c>
      <c r="BN117" s="14"/>
      <c r="BO117" s="14"/>
      <c r="BP117" s="14"/>
      <c r="BQ117" s="11" t="s">
        <v>175</v>
      </c>
    </row>
    <row r="118" spans="1:69" s="19" customFormat="1" ht="24.75" customHeight="1">
      <c r="A118" s="4" t="s">
        <v>134</v>
      </c>
      <c r="B118" s="20" t="s">
        <v>27</v>
      </c>
      <c r="C118" s="20" t="s">
        <v>122</v>
      </c>
      <c r="D118" s="20" t="s">
        <v>78</v>
      </c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5"/>
      <c r="W118" s="5"/>
      <c r="X118" s="5"/>
      <c r="Y118" s="5"/>
      <c r="Z118" s="4"/>
      <c r="AA118" s="6">
        <v>17378992.510000002</v>
      </c>
      <c r="AB118" s="6"/>
      <c r="AC118" s="6">
        <v>1460600</v>
      </c>
      <c r="AD118" s="6"/>
      <c r="AE118" s="6">
        <v>278772.51</v>
      </c>
      <c r="AF118" s="6">
        <v>6281271.4500000002</v>
      </c>
      <c r="AG118" s="6"/>
      <c r="AH118" s="6">
        <v>4168269.25</v>
      </c>
      <c r="AI118" s="6"/>
      <c r="AJ118" s="6">
        <v>645257.19999999995</v>
      </c>
      <c r="AK118" s="6">
        <v>23660263.960000001</v>
      </c>
      <c r="AL118" s="6"/>
      <c r="AM118" s="6">
        <v>5628869.25</v>
      </c>
      <c r="AN118" s="6"/>
      <c r="AO118" s="6">
        <v>11121020</v>
      </c>
      <c r="AP118" s="6"/>
      <c r="AQ118" s="6"/>
      <c r="AR118" s="6"/>
      <c r="AS118" s="6">
        <v>28000</v>
      </c>
      <c r="AT118" s="6">
        <v>8000000</v>
      </c>
      <c r="AU118" s="6">
        <v>2512000</v>
      </c>
      <c r="AV118" s="6">
        <v>5488000</v>
      </c>
      <c r="AW118" s="6"/>
      <c r="AX118" s="6">
        <v>1841703.39</v>
      </c>
      <c r="AY118" s="6">
        <v>21504216.399999999</v>
      </c>
      <c r="AZ118" s="6">
        <v>2512000</v>
      </c>
      <c r="BA118" s="6">
        <v>5488000</v>
      </c>
      <c r="BB118" s="6"/>
      <c r="BC118" s="6">
        <v>14688620</v>
      </c>
      <c r="BD118" s="6"/>
      <c r="BE118" s="6">
        <v>228000</v>
      </c>
      <c r="BF118" s="6"/>
      <c r="BG118" s="6">
        <v>40000</v>
      </c>
      <c r="BH118" s="6"/>
      <c r="BI118" s="6"/>
      <c r="BJ118" s="6"/>
      <c r="BK118" s="6"/>
      <c r="BL118" s="6"/>
      <c r="BM118" s="30">
        <f t="shared" si="1"/>
        <v>0.9088747461294171</v>
      </c>
      <c r="BN118" s="10"/>
      <c r="BO118" s="10"/>
      <c r="BP118" s="10"/>
      <c r="BQ118" s="7" t="s">
        <v>176</v>
      </c>
    </row>
    <row r="119" spans="1:69" s="19" customFormat="1" ht="41.25" customHeight="1">
      <c r="A119" s="7" t="s">
        <v>135</v>
      </c>
      <c r="B119" s="8" t="s">
        <v>27</v>
      </c>
      <c r="C119" s="8" t="s">
        <v>122</v>
      </c>
      <c r="D119" s="8" t="s">
        <v>78</v>
      </c>
      <c r="E119" s="8" t="s">
        <v>136</v>
      </c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9"/>
      <c r="W119" s="9"/>
      <c r="X119" s="9"/>
      <c r="Y119" s="9"/>
      <c r="Z119" s="7"/>
      <c r="AA119" s="10">
        <v>6722000</v>
      </c>
      <c r="AB119" s="10"/>
      <c r="AC119" s="10"/>
      <c r="AD119" s="10"/>
      <c r="AE119" s="10"/>
      <c r="AF119" s="10">
        <v>20000</v>
      </c>
      <c r="AG119" s="10"/>
      <c r="AH119" s="10"/>
      <c r="AI119" s="10"/>
      <c r="AJ119" s="10"/>
      <c r="AK119" s="10">
        <v>6742000</v>
      </c>
      <c r="AL119" s="10"/>
      <c r="AM119" s="10"/>
      <c r="AN119" s="10"/>
      <c r="AO119" s="10">
        <v>4957900</v>
      </c>
      <c r="AP119" s="10"/>
      <c r="AQ119" s="10"/>
      <c r="AR119" s="10"/>
      <c r="AS119" s="10"/>
      <c r="AT119" s="10">
        <v>-3841703.39</v>
      </c>
      <c r="AU119" s="10"/>
      <c r="AV119" s="10"/>
      <c r="AW119" s="10"/>
      <c r="AX119" s="10"/>
      <c r="AY119" s="10">
        <f>AY120</f>
        <v>5421763.5199999996</v>
      </c>
      <c r="AZ119" s="10"/>
      <c r="BA119" s="10"/>
      <c r="BB119" s="10"/>
      <c r="BC119" s="10">
        <v>5185500</v>
      </c>
      <c r="BD119" s="10"/>
      <c r="BE119" s="10"/>
      <c r="BF119" s="10"/>
      <c r="BG119" s="10"/>
      <c r="BH119" s="10"/>
      <c r="BI119" s="10"/>
      <c r="BJ119" s="10"/>
      <c r="BK119" s="10"/>
      <c r="BL119" s="10"/>
      <c r="BM119" s="30">
        <f t="shared" si="1"/>
        <v>0.80417732423613164</v>
      </c>
      <c r="BN119" s="14"/>
      <c r="BO119" s="14"/>
      <c r="BP119" s="14"/>
      <c r="BQ119" s="11" t="s">
        <v>178</v>
      </c>
    </row>
    <row r="120" spans="1:69" s="19" customFormat="1" ht="78.75" customHeight="1">
      <c r="A120" s="11" t="s">
        <v>250</v>
      </c>
      <c r="B120" s="12" t="s">
        <v>27</v>
      </c>
      <c r="C120" s="12" t="s">
        <v>122</v>
      </c>
      <c r="D120" s="12" t="s">
        <v>78</v>
      </c>
      <c r="E120" s="12" t="s">
        <v>136</v>
      </c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 t="s">
        <v>207</v>
      </c>
      <c r="U120" s="12"/>
      <c r="V120" s="13"/>
      <c r="W120" s="13"/>
      <c r="X120" s="13"/>
      <c r="Y120" s="13"/>
      <c r="Z120" s="11"/>
      <c r="AA120" s="14">
        <v>6722000</v>
      </c>
      <c r="AB120" s="14"/>
      <c r="AC120" s="14"/>
      <c r="AD120" s="14"/>
      <c r="AE120" s="14"/>
      <c r="AF120" s="14">
        <v>20000</v>
      </c>
      <c r="AG120" s="14"/>
      <c r="AH120" s="14"/>
      <c r="AI120" s="14"/>
      <c r="AJ120" s="14"/>
      <c r="AK120" s="14">
        <v>6742000</v>
      </c>
      <c r="AL120" s="14"/>
      <c r="AM120" s="14"/>
      <c r="AN120" s="14"/>
      <c r="AO120" s="14">
        <v>4957900</v>
      </c>
      <c r="AP120" s="14"/>
      <c r="AQ120" s="14"/>
      <c r="AR120" s="14"/>
      <c r="AS120" s="14"/>
      <c r="AT120" s="14">
        <v>-3841703.39</v>
      </c>
      <c r="AU120" s="14"/>
      <c r="AV120" s="14"/>
      <c r="AW120" s="14"/>
      <c r="AX120" s="14"/>
      <c r="AY120" s="14">
        <f>AY121</f>
        <v>5421763.5199999996</v>
      </c>
      <c r="AZ120" s="14"/>
      <c r="BA120" s="14"/>
      <c r="BB120" s="14"/>
      <c r="BC120" s="14">
        <v>5185500</v>
      </c>
      <c r="BD120" s="14"/>
      <c r="BE120" s="14"/>
      <c r="BF120" s="14"/>
      <c r="BG120" s="14"/>
      <c r="BH120" s="14"/>
      <c r="BI120" s="14"/>
      <c r="BJ120" s="14"/>
      <c r="BK120" s="14"/>
      <c r="BL120" s="14"/>
      <c r="BM120" s="30">
        <f t="shared" si="1"/>
        <v>0.80417732423613164</v>
      </c>
      <c r="BN120" s="10"/>
      <c r="BO120" s="10"/>
      <c r="BP120" s="10"/>
      <c r="BQ120" s="7" t="s">
        <v>179</v>
      </c>
    </row>
    <row r="121" spans="1:69" s="19" customFormat="1" ht="61.5" customHeight="1">
      <c r="A121" s="11" t="s">
        <v>208</v>
      </c>
      <c r="B121" s="12" t="s">
        <v>27</v>
      </c>
      <c r="C121" s="12" t="s">
        <v>122</v>
      </c>
      <c r="D121" s="12" t="s">
        <v>78</v>
      </c>
      <c r="E121" s="12" t="s">
        <v>136</v>
      </c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 t="s">
        <v>36</v>
      </c>
      <c r="U121" s="12"/>
      <c r="V121" s="13"/>
      <c r="W121" s="13"/>
      <c r="X121" s="13"/>
      <c r="Y121" s="13"/>
      <c r="Z121" s="11"/>
      <c r="AA121" s="14">
        <v>6722000</v>
      </c>
      <c r="AB121" s="14"/>
      <c r="AC121" s="14"/>
      <c r="AD121" s="14"/>
      <c r="AE121" s="14"/>
      <c r="AF121" s="14">
        <v>20000</v>
      </c>
      <c r="AG121" s="14"/>
      <c r="AH121" s="14"/>
      <c r="AI121" s="14"/>
      <c r="AJ121" s="14"/>
      <c r="AK121" s="14">
        <v>6742000</v>
      </c>
      <c r="AL121" s="14"/>
      <c r="AM121" s="14"/>
      <c r="AN121" s="14"/>
      <c r="AO121" s="14">
        <v>4957900</v>
      </c>
      <c r="AP121" s="14"/>
      <c r="AQ121" s="14"/>
      <c r="AR121" s="14"/>
      <c r="AS121" s="14"/>
      <c r="AT121" s="14">
        <v>-3841703.39</v>
      </c>
      <c r="AU121" s="14"/>
      <c r="AV121" s="14"/>
      <c r="AW121" s="14"/>
      <c r="AX121" s="14"/>
      <c r="AY121" s="14">
        <v>5421763.5199999996</v>
      </c>
      <c r="AZ121" s="14"/>
      <c r="BA121" s="14"/>
      <c r="BB121" s="14"/>
      <c r="BC121" s="14">
        <v>5185500</v>
      </c>
      <c r="BD121" s="14"/>
      <c r="BE121" s="14"/>
      <c r="BF121" s="14"/>
      <c r="BG121" s="14"/>
      <c r="BH121" s="14"/>
      <c r="BI121" s="14"/>
      <c r="BJ121" s="14"/>
      <c r="BK121" s="14"/>
      <c r="BL121" s="14"/>
      <c r="BM121" s="30">
        <f t="shared" si="1"/>
        <v>0.80417732423613164</v>
      </c>
      <c r="BN121" s="14"/>
      <c r="BO121" s="14"/>
      <c r="BP121" s="14"/>
      <c r="BQ121" s="11" t="s">
        <v>181</v>
      </c>
    </row>
    <row r="122" spans="1:69" s="19" customFormat="1" ht="27" customHeight="1">
      <c r="A122" s="7" t="s">
        <v>138</v>
      </c>
      <c r="B122" s="8" t="s">
        <v>27</v>
      </c>
      <c r="C122" s="8" t="s">
        <v>122</v>
      </c>
      <c r="D122" s="8" t="s">
        <v>78</v>
      </c>
      <c r="E122" s="8" t="s">
        <v>139</v>
      </c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9"/>
      <c r="W122" s="9"/>
      <c r="X122" s="9"/>
      <c r="Y122" s="9"/>
      <c r="Z122" s="7"/>
      <c r="AA122" s="10">
        <v>350000</v>
      </c>
      <c r="AB122" s="10"/>
      <c r="AC122" s="10"/>
      <c r="AD122" s="10"/>
      <c r="AE122" s="10"/>
      <c r="AF122" s="10">
        <v>71340</v>
      </c>
      <c r="AG122" s="10"/>
      <c r="AH122" s="10"/>
      <c r="AI122" s="10"/>
      <c r="AJ122" s="10"/>
      <c r="AK122" s="10">
        <v>421340</v>
      </c>
      <c r="AL122" s="10"/>
      <c r="AM122" s="10"/>
      <c r="AN122" s="10"/>
      <c r="AO122" s="10">
        <v>400000</v>
      </c>
      <c r="AP122" s="10"/>
      <c r="AQ122" s="10"/>
      <c r="AR122" s="10"/>
      <c r="AS122" s="10"/>
      <c r="AT122" s="10"/>
      <c r="AU122" s="10"/>
      <c r="AV122" s="10"/>
      <c r="AW122" s="10"/>
      <c r="AX122" s="10"/>
      <c r="AY122" s="10">
        <f>AY123</f>
        <v>421340</v>
      </c>
      <c r="AZ122" s="10"/>
      <c r="BA122" s="10"/>
      <c r="BB122" s="10"/>
      <c r="BC122" s="10">
        <v>400000</v>
      </c>
      <c r="BD122" s="10"/>
      <c r="BE122" s="10"/>
      <c r="BF122" s="10"/>
      <c r="BG122" s="10"/>
      <c r="BH122" s="10"/>
      <c r="BI122" s="10"/>
      <c r="BJ122" s="10"/>
      <c r="BK122" s="10"/>
      <c r="BL122" s="10"/>
      <c r="BM122" s="30">
        <f t="shared" si="1"/>
        <v>1</v>
      </c>
      <c r="BN122" s="14"/>
      <c r="BO122" s="14"/>
      <c r="BP122" s="14"/>
      <c r="BQ122" s="11" t="s">
        <v>182</v>
      </c>
    </row>
    <row r="123" spans="1:69" s="19" customFormat="1" ht="46.5" customHeight="1">
      <c r="A123" s="11" t="s">
        <v>251</v>
      </c>
      <c r="B123" s="12" t="s">
        <v>27</v>
      </c>
      <c r="C123" s="12" t="s">
        <v>122</v>
      </c>
      <c r="D123" s="12" t="s">
        <v>78</v>
      </c>
      <c r="E123" s="12" t="s">
        <v>139</v>
      </c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 t="s">
        <v>207</v>
      </c>
      <c r="U123" s="12"/>
      <c r="V123" s="13"/>
      <c r="W123" s="13"/>
      <c r="X123" s="13"/>
      <c r="Y123" s="13"/>
      <c r="Z123" s="11"/>
      <c r="AA123" s="14">
        <v>350000</v>
      </c>
      <c r="AB123" s="14"/>
      <c r="AC123" s="14"/>
      <c r="AD123" s="14"/>
      <c r="AE123" s="14"/>
      <c r="AF123" s="14">
        <v>71340</v>
      </c>
      <c r="AG123" s="14"/>
      <c r="AH123" s="14"/>
      <c r="AI123" s="14"/>
      <c r="AJ123" s="14"/>
      <c r="AK123" s="14">
        <v>421340</v>
      </c>
      <c r="AL123" s="14"/>
      <c r="AM123" s="14"/>
      <c r="AN123" s="14"/>
      <c r="AO123" s="14">
        <v>400000</v>
      </c>
      <c r="AP123" s="14"/>
      <c r="AQ123" s="14"/>
      <c r="AR123" s="14"/>
      <c r="AS123" s="14"/>
      <c r="AT123" s="14"/>
      <c r="AU123" s="14"/>
      <c r="AV123" s="14"/>
      <c r="AW123" s="14"/>
      <c r="AX123" s="14"/>
      <c r="AY123" s="14">
        <f>AY124</f>
        <v>421340</v>
      </c>
      <c r="AZ123" s="14"/>
      <c r="BA123" s="14"/>
      <c r="BB123" s="14"/>
      <c r="BC123" s="14">
        <v>400000</v>
      </c>
      <c r="BD123" s="14"/>
      <c r="BE123" s="14"/>
      <c r="BF123" s="14"/>
      <c r="BG123" s="14"/>
      <c r="BH123" s="14"/>
      <c r="BI123" s="14"/>
      <c r="BJ123" s="14"/>
      <c r="BK123" s="14"/>
      <c r="BL123" s="14"/>
      <c r="BM123" s="30">
        <f t="shared" si="1"/>
        <v>1</v>
      </c>
      <c r="BN123" s="10"/>
      <c r="BO123" s="10"/>
      <c r="BP123" s="10"/>
      <c r="BQ123" s="7" t="s">
        <v>176</v>
      </c>
    </row>
    <row r="124" spans="1:69" s="19" customFormat="1" ht="54" customHeight="1">
      <c r="A124" s="11" t="s">
        <v>208</v>
      </c>
      <c r="B124" s="12" t="s">
        <v>27</v>
      </c>
      <c r="C124" s="12" t="s">
        <v>122</v>
      </c>
      <c r="D124" s="12" t="s">
        <v>78</v>
      </c>
      <c r="E124" s="12" t="s">
        <v>139</v>
      </c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 t="s">
        <v>36</v>
      </c>
      <c r="U124" s="12"/>
      <c r="V124" s="13"/>
      <c r="W124" s="13"/>
      <c r="X124" s="13"/>
      <c r="Y124" s="13"/>
      <c r="Z124" s="11"/>
      <c r="AA124" s="14">
        <v>350000</v>
      </c>
      <c r="AB124" s="14"/>
      <c r="AC124" s="14"/>
      <c r="AD124" s="14"/>
      <c r="AE124" s="14"/>
      <c r="AF124" s="14">
        <v>71340</v>
      </c>
      <c r="AG124" s="14"/>
      <c r="AH124" s="14"/>
      <c r="AI124" s="14"/>
      <c r="AJ124" s="14"/>
      <c r="AK124" s="14">
        <v>421340</v>
      </c>
      <c r="AL124" s="14"/>
      <c r="AM124" s="14"/>
      <c r="AN124" s="14"/>
      <c r="AO124" s="14">
        <v>400000</v>
      </c>
      <c r="AP124" s="14"/>
      <c r="AQ124" s="14"/>
      <c r="AR124" s="14"/>
      <c r="AS124" s="14"/>
      <c r="AT124" s="14"/>
      <c r="AU124" s="14"/>
      <c r="AV124" s="14"/>
      <c r="AW124" s="14"/>
      <c r="AX124" s="14"/>
      <c r="AY124" s="14">
        <f>AK124</f>
        <v>421340</v>
      </c>
      <c r="AZ124" s="14"/>
      <c r="BA124" s="14"/>
      <c r="BB124" s="14"/>
      <c r="BC124" s="14">
        <v>400000</v>
      </c>
      <c r="BD124" s="14"/>
      <c r="BE124" s="14"/>
      <c r="BF124" s="14"/>
      <c r="BG124" s="14"/>
      <c r="BH124" s="14"/>
      <c r="BI124" s="14"/>
      <c r="BJ124" s="14"/>
      <c r="BK124" s="14"/>
      <c r="BL124" s="14"/>
      <c r="BM124" s="30">
        <f t="shared" si="1"/>
        <v>1</v>
      </c>
      <c r="BN124" s="14"/>
      <c r="BO124" s="14"/>
      <c r="BP124" s="14"/>
      <c r="BQ124" s="11" t="s">
        <v>178</v>
      </c>
    </row>
    <row r="125" spans="1:69" s="19" customFormat="1" ht="54.75" customHeight="1">
      <c r="A125" s="7" t="s">
        <v>141</v>
      </c>
      <c r="B125" s="8" t="s">
        <v>27</v>
      </c>
      <c r="C125" s="8" t="s">
        <v>122</v>
      </c>
      <c r="D125" s="8" t="s">
        <v>78</v>
      </c>
      <c r="E125" s="8" t="s">
        <v>142</v>
      </c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9"/>
      <c r="W125" s="9"/>
      <c r="X125" s="9"/>
      <c r="Y125" s="9"/>
      <c r="Z125" s="7"/>
      <c r="AA125" s="10">
        <v>5460000</v>
      </c>
      <c r="AB125" s="10"/>
      <c r="AC125" s="10"/>
      <c r="AD125" s="10"/>
      <c r="AE125" s="10"/>
      <c r="AF125" s="10">
        <v>1145405</v>
      </c>
      <c r="AG125" s="10"/>
      <c r="AH125" s="10"/>
      <c r="AI125" s="10"/>
      <c r="AJ125" s="10"/>
      <c r="AK125" s="10">
        <v>6605405</v>
      </c>
      <c r="AL125" s="10"/>
      <c r="AM125" s="10"/>
      <c r="AN125" s="10"/>
      <c r="AO125" s="10">
        <v>4360000</v>
      </c>
      <c r="AP125" s="10"/>
      <c r="AQ125" s="10"/>
      <c r="AR125" s="10"/>
      <c r="AS125" s="10"/>
      <c r="AT125" s="10">
        <v>2000000</v>
      </c>
      <c r="AU125" s="10"/>
      <c r="AV125" s="10"/>
      <c r="AW125" s="10"/>
      <c r="AX125" s="10"/>
      <c r="AY125" s="10">
        <f>AY126</f>
        <v>6035358.5800000001</v>
      </c>
      <c r="AZ125" s="10"/>
      <c r="BA125" s="10"/>
      <c r="BB125" s="10"/>
      <c r="BC125" s="10">
        <v>7460000</v>
      </c>
      <c r="BD125" s="10"/>
      <c r="BE125" s="10"/>
      <c r="BF125" s="10"/>
      <c r="BG125" s="10"/>
      <c r="BH125" s="10"/>
      <c r="BI125" s="10"/>
      <c r="BJ125" s="10"/>
      <c r="BK125" s="10"/>
      <c r="BL125" s="10"/>
      <c r="BM125" s="30">
        <f t="shared" si="1"/>
        <v>0.91370000476882196</v>
      </c>
      <c r="BN125" s="6"/>
      <c r="BO125" s="6"/>
      <c r="BP125" s="6"/>
      <c r="BQ125" s="4" t="s">
        <v>184</v>
      </c>
    </row>
    <row r="126" spans="1:69" s="19" customFormat="1" ht="110.25">
      <c r="A126" s="11" t="s">
        <v>252</v>
      </c>
      <c r="B126" s="12" t="s">
        <v>27</v>
      </c>
      <c r="C126" s="12" t="s">
        <v>122</v>
      </c>
      <c r="D126" s="12" t="s">
        <v>78</v>
      </c>
      <c r="E126" s="12" t="s">
        <v>142</v>
      </c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 t="s">
        <v>207</v>
      </c>
      <c r="U126" s="12"/>
      <c r="V126" s="13"/>
      <c r="W126" s="13"/>
      <c r="X126" s="13"/>
      <c r="Y126" s="13"/>
      <c r="Z126" s="11"/>
      <c r="AA126" s="14">
        <v>5460000</v>
      </c>
      <c r="AB126" s="14"/>
      <c r="AC126" s="14"/>
      <c r="AD126" s="14"/>
      <c r="AE126" s="14"/>
      <c r="AF126" s="14">
        <v>1145405</v>
      </c>
      <c r="AG126" s="14"/>
      <c r="AH126" s="14"/>
      <c r="AI126" s="14"/>
      <c r="AJ126" s="14"/>
      <c r="AK126" s="14">
        <v>6605405</v>
      </c>
      <c r="AL126" s="14"/>
      <c r="AM126" s="14"/>
      <c r="AN126" s="14"/>
      <c r="AO126" s="14">
        <v>4360000</v>
      </c>
      <c r="AP126" s="14"/>
      <c r="AQ126" s="14"/>
      <c r="AR126" s="14"/>
      <c r="AS126" s="14"/>
      <c r="AT126" s="14">
        <v>2000000</v>
      </c>
      <c r="AU126" s="14"/>
      <c r="AV126" s="14"/>
      <c r="AW126" s="14"/>
      <c r="AX126" s="14"/>
      <c r="AY126" s="14">
        <f>AY127</f>
        <v>6035358.5800000001</v>
      </c>
      <c r="AZ126" s="14"/>
      <c r="BA126" s="14"/>
      <c r="BB126" s="14"/>
      <c r="BC126" s="14">
        <v>7460000</v>
      </c>
      <c r="BD126" s="14"/>
      <c r="BE126" s="14"/>
      <c r="BF126" s="14"/>
      <c r="BG126" s="14"/>
      <c r="BH126" s="14"/>
      <c r="BI126" s="14"/>
      <c r="BJ126" s="14"/>
      <c r="BK126" s="14"/>
      <c r="BL126" s="14"/>
      <c r="BM126" s="30">
        <f t="shared" si="1"/>
        <v>0.91370000476882196</v>
      </c>
      <c r="BN126" s="6"/>
      <c r="BO126" s="6"/>
      <c r="BP126" s="6"/>
      <c r="BQ126" s="4" t="s">
        <v>185</v>
      </c>
    </row>
    <row r="127" spans="1:69" s="19" customFormat="1" ht="67.5" customHeight="1">
      <c r="A127" s="11" t="s">
        <v>208</v>
      </c>
      <c r="B127" s="12" t="s">
        <v>27</v>
      </c>
      <c r="C127" s="12" t="s">
        <v>122</v>
      </c>
      <c r="D127" s="12" t="s">
        <v>78</v>
      </c>
      <c r="E127" s="12" t="s">
        <v>142</v>
      </c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 t="s">
        <v>36</v>
      </c>
      <c r="U127" s="12"/>
      <c r="V127" s="13"/>
      <c r="W127" s="13"/>
      <c r="X127" s="13"/>
      <c r="Y127" s="13"/>
      <c r="Z127" s="11"/>
      <c r="AA127" s="14">
        <v>5460000</v>
      </c>
      <c r="AB127" s="14"/>
      <c r="AC127" s="14"/>
      <c r="AD127" s="14"/>
      <c r="AE127" s="14"/>
      <c r="AF127" s="14">
        <v>1145405</v>
      </c>
      <c r="AG127" s="14"/>
      <c r="AH127" s="14"/>
      <c r="AI127" s="14"/>
      <c r="AJ127" s="14"/>
      <c r="AK127" s="14">
        <v>6605405</v>
      </c>
      <c r="AL127" s="14"/>
      <c r="AM127" s="14"/>
      <c r="AN127" s="14"/>
      <c r="AO127" s="14">
        <v>4360000</v>
      </c>
      <c r="AP127" s="14"/>
      <c r="AQ127" s="14"/>
      <c r="AR127" s="14"/>
      <c r="AS127" s="14"/>
      <c r="AT127" s="14">
        <v>2000000</v>
      </c>
      <c r="AU127" s="14"/>
      <c r="AV127" s="14"/>
      <c r="AW127" s="14"/>
      <c r="AX127" s="14"/>
      <c r="AY127" s="14">
        <v>6035358.5800000001</v>
      </c>
      <c r="AZ127" s="14"/>
      <c r="BA127" s="14"/>
      <c r="BB127" s="14"/>
      <c r="BC127" s="14">
        <v>7460000</v>
      </c>
      <c r="BD127" s="14"/>
      <c r="BE127" s="14"/>
      <c r="BF127" s="14"/>
      <c r="BG127" s="14"/>
      <c r="BH127" s="14"/>
      <c r="BI127" s="14"/>
      <c r="BJ127" s="14"/>
      <c r="BK127" s="14"/>
      <c r="BL127" s="14"/>
      <c r="BM127" s="30">
        <f t="shared" si="1"/>
        <v>0.91370000476882196</v>
      </c>
      <c r="BN127" s="10"/>
      <c r="BO127" s="10"/>
      <c r="BP127" s="10"/>
      <c r="BQ127" s="7" t="s">
        <v>186</v>
      </c>
    </row>
    <row r="128" spans="1:69" s="19" customFormat="1" ht="37.5" customHeight="1">
      <c r="A128" s="7" t="s">
        <v>144</v>
      </c>
      <c r="B128" s="8" t="s">
        <v>27</v>
      </c>
      <c r="C128" s="8" t="s">
        <v>122</v>
      </c>
      <c r="D128" s="8" t="s">
        <v>78</v>
      </c>
      <c r="E128" s="8" t="s">
        <v>145</v>
      </c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9"/>
      <c r="W128" s="9"/>
      <c r="X128" s="9"/>
      <c r="Y128" s="9"/>
      <c r="Z128" s="7"/>
      <c r="AA128" s="10">
        <v>3007620</v>
      </c>
      <c r="AB128" s="10"/>
      <c r="AC128" s="10"/>
      <c r="AD128" s="10"/>
      <c r="AE128" s="10"/>
      <c r="AF128" s="10">
        <v>231000</v>
      </c>
      <c r="AG128" s="10"/>
      <c r="AH128" s="10"/>
      <c r="AI128" s="10"/>
      <c r="AJ128" s="10"/>
      <c r="AK128" s="10">
        <v>3238620</v>
      </c>
      <c r="AL128" s="10"/>
      <c r="AM128" s="10"/>
      <c r="AN128" s="10"/>
      <c r="AO128" s="10">
        <v>1375120</v>
      </c>
      <c r="AP128" s="10"/>
      <c r="AQ128" s="10"/>
      <c r="AR128" s="10"/>
      <c r="AS128" s="10"/>
      <c r="AT128" s="10"/>
      <c r="AU128" s="10"/>
      <c r="AV128" s="10"/>
      <c r="AW128" s="10"/>
      <c r="AX128" s="10"/>
      <c r="AY128" s="10">
        <f>AY129</f>
        <v>2977883.62</v>
      </c>
      <c r="AZ128" s="10"/>
      <c r="BA128" s="10"/>
      <c r="BB128" s="10"/>
      <c r="BC128" s="10">
        <v>1375120</v>
      </c>
      <c r="BD128" s="10"/>
      <c r="BE128" s="10"/>
      <c r="BF128" s="10"/>
      <c r="BG128" s="10"/>
      <c r="BH128" s="10"/>
      <c r="BI128" s="10"/>
      <c r="BJ128" s="10"/>
      <c r="BK128" s="10"/>
      <c r="BL128" s="10"/>
      <c r="BM128" s="30">
        <f t="shared" si="1"/>
        <v>0.91949151799223128</v>
      </c>
      <c r="BN128" s="14"/>
      <c r="BO128" s="14"/>
      <c r="BP128" s="14"/>
      <c r="BQ128" s="11" t="s">
        <v>188</v>
      </c>
    </row>
    <row r="129" spans="1:69" s="19" customFormat="1" ht="86.25" customHeight="1">
      <c r="A129" s="11" t="s">
        <v>253</v>
      </c>
      <c r="B129" s="12" t="s">
        <v>27</v>
      </c>
      <c r="C129" s="12" t="s">
        <v>122</v>
      </c>
      <c r="D129" s="12" t="s">
        <v>78</v>
      </c>
      <c r="E129" s="12" t="s">
        <v>145</v>
      </c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 t="s">
        <v>207</v>
      </c>
      <c r="U129" s="12"/>
      <c r="V129" s="13"/>
      <c r="W129" s="13"/>
      <c r="X129" s="13"/>
      <c r="Y129" s="13"/>
      <c r="Z129" s="11"/>
      <c r="AA129" s="14">
        <v>3007620</v>
      </c>
      <c r="AB129" s="14"/>
      <c r="AC129" s="14"/>
      <c r="AD129" s="14"/>
      <c r="AE129" s="14"/>
      <c r="AF129" s="14">
        <v>231000</v>
      </c>
      <c r="AG129" s="14"/>
      <c r="AH129" s="14"/>
      <c r="AI129" s="14"/>
      <c r="AJ129" s="14"/>
      <c r="AK129" s="14">
        <v>3238620</v>
      </c>
      <c r="AL129" s="14"/>
      <c r="AM129" s="14"/>
      <c r="AN129" s="14"/>
      <c r="AO129" s="14">
        <v>1375120</v>
      </c>
      <c r="AP129" s="14"/>
      <c r="AQ129" s="14"/>
      <c r="AR129" s="14"/>
      <c r="AS129" s="14"/>
      <c r="AT129" s="14"/>
      <c r="AU129" s="14"/>
      <c r="AV129" s="14"/>
      <c r="AW129" s="14"/>
      <c r="AX129" s="14"/>
      <c r="AY129" s="14">
        <f>AY130</f>
        <v>2977883.62</v>
      </c>
      <c r="AZ129" s="14"/>
      <c r="BA129" s="14"/>
      <c r="BB129" s="14"/>
      <c r="BC129" s="14">
        <v>1375120</v>
      </c>
      <c r="BD129" s="14"/>
      <c r="BE129" s="14"/>
      <c r="BF129" s="14"/>
      <c r="BG129" s="14"/>
      <c r="BH129" s="14"/>
      <c r="BI129" s="14"/>
      <c r="BJ129" s="14"/>
      <c r="BK129" s="14"/>
      <c r="BL129" s="14"/>
      <c r="BM129" s="30">
        <f t="shared" si="1"/>
        <v>0.91949151799223128</v>
      </c>
      <c r="BN129" s="6"/>
      <c r="BO129" s="6"/>
      <c r="BP129" s="6"/>
      <c r="BQ129" s="4" t="s">
        <v>190</v>
      </c>
    </row>
    <row r="130" spans="1:69" s="19" customFormat="1" ht="54" customHeight="1">
      <c r="A130" s="11" t="s">
        <v>208</v>
      </c>
      <c r="B130" s="12" t="s">
        <v>27</v>
      </c>
      <c r="C130" s="12" t="s">
        <v>122</v>
      </c>
      <c r="D130" s="12" t="s">
        <v>78</v>
      </c>
      <c r="E130" s="12" t="s">
        <v>145</v>
      </c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 t="s">
        <v>36</v>
      </c>
      <c r="U130" s="12"/>
      <c r="V130" s="13"/>
      <c r="W130" s="13"/>
      <c r="X130" s="13"/>
      <c r="Y130" s="13"/>
      <c r="Z130" s="11"/>
      <c r="AA130" s="14">
        <v>3007620</v>
      </c>
      <c r="AB130" s="14"/>
      <c r="AC130" s="14"/>
      <c r="AD130" s="14"/>
      <c r="AE130" s="14"/>
      <c r="AF130" s="14">
        <v>231000</v>
      </c>
      <c r="AG130" s="14"/>
      <c r="AH130" s="14"/>
      <c r="AI130" s="14"/>
      <c r="AJ130" s="14"/>
      <c r="AK130" s="14">
        <v>3238620</v>
      </c>
      <c r="AL130" s="14"/>
      <c r="AM130" s="14"/>
      <c r="AN130" s="14"/>
      <c r="AO130" s="14">
        <v>1375120</v>
      </c>
      <c r="AP130" s="14"/>
      <c r="AQ130" s="14"/>
      <c r="AR130" s="14"/>
      <c r="AS130" s="14"/>
      <c r="AT130" s="14"/>
      <c r="AU130" s="14"/>
      <c r="AV130" s="14"/>
      <c r="AW130" s="14"/>
      <c r="AX130" s="14"/>
      <c r="AY130" s="14">
        <v>2977883.62</v>
      </c>
      <c r="AZ130" s="14"/>
      <c r="BA130" s="14"/>
      <c r="BB130" s="14"/>
      <c r="BC130" s="14">
        <v>1375120</v>
      </c>
      <c r="BD130" s="14"/>
      <c r="BE130" s="14"/>
      <c r="BF130" s="14"/>
      <c r="BG130" s="14"/>
      <c r="BH130" s="14"/>
      <c r="BI130" s="14"/>
      <c r="BJ130" s="14"/>
      <c r="BK130" s="14"/>
      <c r="BL130" s="14"/>
      <c r="BM130" s="30">
        <f t="shared" si="1"/>
        <v>0.91949151799223128</v>
      </c>
      <c r="BN130" s="6"/>
      <c r="BO130" s="6"/>
      <c r="BP130" s="6"/>
      <c r="BQ130" s="4" t="s">
        <v>191</v>
      </c>
    </row>
    <row r="131" spans="1:69" s="19" customFormat="1" ht="66" customHeight="1">
      <c r="A131" s="7" t="s">
        <v>147</v>
      </c>
      <c r="B131" s="8" t="s">
        <v>27</v>
      </c>
      <c r="C131" s="8" t="s">
        <v>122</v>
      </c>
      <c r="D131" s="8" t="s">
        <v>78</v>
      </c>
      <c r="E131" s="8" t="s">
        <v>148</v>
      </c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9"/>
      <c r="W131" s="9"/>
      <c r="X131" s="9"/>
      <c r="Y131" s="9"/>
      <c r="Z131" s="7"/>
      <c r="AA131" s="10"/>
      <c r="AB131" s="10"/>
      <c r="AC131" s="10"/>
      <c r="AD131" s="10"/>
      <c r="AE131" s="10"/>
      <c r="AF131" s="10">
        <v>4605000</v>
      </c>
      <c r="AG131" s="10"/>
      <c r="AH131" s="10">
        <v>3960300</v>
      </c>
      <c r="AI131" s="10"/>
      <c r="AJ131" s="10">
        <v>644700</v>
      </c>
      <c r="AK131" s="10">
        <v>4605000</v>
      </c>
      <c r="AL131" s="10"/>
      <c r="AM131" s="10">
        <v>3960300</v>
      </c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>
        <f>AY132</f>
        <v>4604140.41</v>
      </c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30">
        <f t="shared" si="1"/>
        <v>0.99981333550488605</v>
      </c>
      <c r="BN131" s="10"/>
      <c r="BO131" s="10"/>
      <c r="BP131" s="10"/>
      <c r="BQ131" s="7" t="s">
        <v>167</v>
      </c>
    </row>
    <row r="132" spans="1:69" s="19" customFormat="1" ht="99.75" customHeight="1">
      <c r="A132" s="11" t="s">
        <v>254</v>
      </c>
      <c r="B132" s="12" t="s">
        <v>27</v>
      </c>
      <c r="C132" s="12" t="s">
        <v>122</v>
      </c>
      <c r="D132" s="12" t="s">
        <v>78</v>
      </c>
      <c r="E132" s="12" t="s">
        <v>148</v>
      </c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 t="s">
        <v>207</v>
      </c>
      <c r="U132" s="12"/>
      <c r="V132" s="13"/>
      <c r="W132" s="13"/>
      <c r="X132" s="13"/>
      <c r="Y132" s="13"/>
      <c r="Z132" s="11"/>
      <c r="AA132" s="14"/>
      <c r="AB132" s="14"/>
      <c r="AC132" s="14"/>
      <c r="AD132" s="14"/>
      <c r="AE132" s="14"/>
      <c r="AF132" s="14">
        <v>4605000</v>
      </c>
      <c r="AG132" s="14"/>
      <c r="AH132" s="14">
        <v>3960300</v>
      </c>
      <c r="AI132" s="14"/>
      <c r="AJ132" s="14">
        <v>644700</v>
      </c>
      <c r="AK132" s="14">
        <v>4605000</v>
      </c>
      <c r="AL132" s="14"/>
      <c r="AM132" s="14">
        <v>3960300</v>
      </c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>
        <f>AY133</f>
        <v>4604140.41</v>
      </c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30">
        <f t="shared" si="1"/>
        <v>0.99981333550488605</v>
      </c>
      <c r="BN132" s="14"/>
      <c r="BO132" s="14"/>
      <c r="BP132" s="14"/>
      <c r="BQ132" s="11" t="s">
        <v>170</v>
      </c>
    </row>
    <row r="133" spans="1:69" s="19" customFormat="1" ht="72.75" customHeight="1">
      <c r="A133" s="11" t="s">
        <v>208</v>
      </c>
      <c r="B133" s="12" t="s">
        <v>27</v>
      </c>
      <c r="C133" s="12" t="s">
        <v>122</v>
      </c>
      <c r="D133" s="12" t="s">
        <v>78</v>
      </c>
      <c r="E133" s="12" t="s">
        <v>148</v>
      </c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 t="s">
        <v>36</v>
      </c>
      <c r="U133" s="12"/>
      <c r="V133" s="13"/>
      <c r="W133" s="13"/>
      <c r="X133" s="13"/>
      <c r="Y133" s="13"/>
      <c r="Z133" s="11"/>
      <c r="AA133" s="14"/>
      <c r="AB133" s="14"/>
      <c r="AC133" s="14"/>
      <c r="AD133" s="14"/>
      <c r="AE133" s="14"/>
      <c r="AF133" s="14">
        <v>4605000</v>
      </c>
      <c r="AG133" s="14"/>
      <c r="AH133" s="14">
        <v>3960300</v>
      </c>
      <c r="AI133" s="14"/>
      <c r="AJ133" s="14">
        <v>644700</v>
      </c>
      <c r="AK133" s="14">
        <v>4605000</v>
      </c>
      <c r="AL133" s="14"/>
      <c r="AM133" s="14">
        <v>3960300</v>
      </c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>
        <v>4604140.41</v>
      </c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30">
        <f t="shared" si="1"/>
        <v>0.99981333550488605</v>
      </c>
      <c r="BN133" s="10"/>
      <c r="BO133" s="10"/>
      <c r="BP133" s="10"/>
      <c r="BQ133" s="7" t="s">
        <v>167</v>
      </c>
    </row>
    <row r="134" spans="1:69" s="19" customFormat="1" ht="32.25" customHeight="1">
      <c r="A134" s="7" t="s">
        <v>150</v>
      </c>
      <c r="B134" s="8" t="s">
        <v>27</v>
      </c>
      <c r="C134" s="8" t="s">
        <v>122</v>
      </c>
      <c r="D134" s="8" t="s">
        <v>78</v>
      </c>
      <c r="E134" s="8" t="s">
        <v>151</v>
      </c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9"/>
      <c r="W134" s="9"/>
      <c r="X134" s="9"/>
      <c r="Y134" s="9"/>
      <c r="Z134" s="7"/>
      <c r="AA134" s="10">
        <v>38000</v>
      </c>
      <c r="AB134" s="10"/>
      <c r="AC134" s="10"/>
      <c r="AD134" s="10"/>
      <c r="AE134" s="10">
        <v>38000</v>
      </c>
      <c r="AF134" s="10">
        <v>233985.77</v>
      </c>
      <c r="AG134" s="10"/>
      <c r="AH134" s="10">
        <v>233428.57</v>
      </c>
      <c r="AI134" s="10"/>
      <c r="AJ134" s="10">
        <v>557.20000000000005</v>
      </c>
      <c r="AK134" s="10">
        <v>271985.77</v>
      </c>
      <c r="AL134" s="10"/>
      <c r="AM134" s="10">
        <v>233428.57</v>
      </c>
      <c r="AN134" s="10"/>
      <c r="AO134" s="10">
        <v>28000</v>
      </c>
      <c r="AP134" s="10"/>
      <c r="AQ134" s="10"/>
      <c r="AR134" s="10"/>
      <c r="AS134" s="10">
        <v>28000</v>
      </c>
      <c r="AT134" s="10"/>
      <c r="AU134" s="10"/>
      <c r="AV134" s="10"/>
      <c r="AW134" s="10"/>
      <c r="AX134" s="10"/>
      <c r="AY134" s="10">
        <f>AY135</f>
        <v>271985.77</v>
      </c>
      <c r="AZ134" s="10"/>
      <c r="BA134" s="10"/>
      <c r="BB134" s="10"/>
      <c r="BC134" s="10">
        <v>268000</v>
      </c>
      <c r="BD134" s="10"/>
      <c r="BE134" s="10">
        <v>228000</v>
      </c>
      <c r="BF134" s="10"/>
      <c r="BG134" s="10">
        <v>40000</v>
      </c>
      <c r="BH134" s="10"/>
      <c r="BI134" s="10"/>
      <c r="BJ134" s="10"/>
      <c r="BK134" s="10"/>
      <c r="BL134" s="10"/>
      <c r="BM134" s="30">
        <f t="shared" si="1"/>
        <v>1</v>
      </c>
      <c r="BN134" s="14"/>
      <c r="BO134" s="14"/>
      <c r="BP134" s="14"/>
      <c r="BQ134" s="11" t="s">
        <v>169</v>
      </c>
    </row>
    <row r="135" spans="1:69" s="19" customFormat="1" ht="105.75" customHeight="1">
      <c r="A135" s="11" t="s">
        <v>255</v>
      </c>
      <c r="B135" s="12" t="s">
        <v>27</v>
      </c>
      <c r="C135" s="12" t="s">
        <v>122</v>
      </c>
      <c r="D135" s="12" t="s">
        <v>78</v>
      </c>
      <c r="E135" s="12" t="s">
        <v>151</v>
      </c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 t="s">
        <v>207</v>
      </c>
      <c r="U135" s="12"/>
      <c r="V135" s="13"/>
      <c r="W135" s="13"/>
      <c r="X135" s="13"/>
      <c r="Y135" s="13"/>
      <c r="Z135" s="11"/>
      <c r="AA135" s="14">
        <v>38000</v>
      </c>
      <c r="AB135" s="14"/>
      <c r="AC135" s="14"/>
      <c r="AD135" s="14"/>
      <c r="AE135" s="14">
        <v>38000</v>
      </c>
      <c r="AF135" s="14">
        <v>233985.77</v>
      </c>
      <c r="AG135" s="14"/>
      <c r="AH135" s="14">
        <v>233428.57</v>
      </c>
      <c r="AI135" s="14"/>
      <c r="AJ135" s="14">
        <v>557.20000000000005</v>
      </c>
      <c r="AK135" s="14">
        <v>271985.77</v>
      </c>
      <c r="AL135" s="14"/>
      <c r="AM135" s="14">
        <v>233428.57</v>
      </c>
      <c r="AN135" s="14"/>
      <c r="AO135" s="14">
        <v>28000</v>
      </c>
      <c r="AP135" s="14"/>
      <c r="AQ135" s="14"/>
      <c r="AR135" s="14"/>
      <c r="AS135" s="14">
        <v>28000</v>
      </c>
      <c r="AT135" s="14"/>
      <c r="AU135" s="14"/>
      <c r="AV135" s="14"/>
      <c r="AW135" s="14"/>
      <c r="AX135" s="14"/>
      <c r="AY135" s="14">
        <f>AY136</f>
        <v>271985.77</v>
      </c>
      <c r="AZ135" s="14"/>
      <c r="BA135" s="14"/>
      <c r="BB135" s="14"/>
      <c r="BC135" s="14">
        <v>268000</v>
      </c>
      <c r="BD135" s="14"/>
      <c r="BE135" s="14">
        <v>228000</v>
      </c>
      <c r="BF135" s="14"/>
      <c r="BG135" s="14">
        <v>40000</v>
      </c>
      <c r="BH135" s="14"/>
      <c r="BI135" s="14"/>
      <c r="BJ135" s="14"/>
      <c r="BK135" s="14"/>
      <c r="BL135" s="14"/>
      <c r="BM135" s="30">
        <f t="shared" si="1"/>
        <v>1</v>
      </c>
      <c r="BN135" s="14"/>
      <c r="BO135" s="14"/>
      <c r="BP135" s="14"/>
      <c r="BQ135" s="11" t="s">
        <v>170</v>
      </c>
    </row>
    <row r="136" spans="1:69" s="19" customFormat="1" ht="70.5" customHeight="1">
      <c r="A136" s="11" t="s">
        <v>208</v>
      </c>
      <c r="B136" s="12" t="s">
        <v>27</v>
      </c>
      <c r="C136" s="12" t="s">
        <v>122</v>
      </c>
      <c r="D136" s="12" t="s">
        <v>78</v>
      </c>
      <c r="E136" s="12" t="s">
        <v>151</v>
      </c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 t="s">
        <v>36</v>
      </c>
      <c r="U136" s="12"/>
      <c r="V136" s="13"/>
      <c r="W136" s="13"/>
      <c r="X136" s="13"/>
      <c r="Y136" s="13"/>
      <c r="Z136" s="11"/>
      <c r="AA136" s="14">
        <v>38000</v>
      </c>
      <c r="AB136" s="14"/>
      <c r="AC136" s="14"/>
      <c r="AD136" s="14"/>
      <c r="AE136" s="14">
        <v>38000</v>
      </c>
      <c r="AF136" s="14">
        <v>233985.77</v>
      </c>
      <c r="AG136" s="14"/>
      <c r="AH136" s="14">
        <v>233428.57</v>
      </c>
      <c r="AI136" s="14"/>
      <c r="AJ136" s="14">
        <v>557.20000000000005</v>
      </c>
      <c r="AK136" s="14">
        <v>271985.77</v>
      </c>
      <c r="AL136" s="14"/>
      <c r="AM136" s="14">
        <v>233428.57</v>
      </c>
      <c r="AN136" s="14"/>
      <c r="AO136" s="14">
        <v>28000</v>
      </c>
      <c r="AP136" s="14"/>
      <c r="AQ136" s="14"/>
      <c r="AR136" s="14"/>
      <c r="AS136" s="14">
        <v>28000</v>
      </c>
      <c r="AT136" s="14"/>
      <c r="AU136" s="14"/>
      <c r="AV136" s="14"/>
      <c r="AW136" s="14"/>
      <c r="AX136" s="14"/>
      <c r="AY136" s="14">
        <f>AK136</f>
        <v>271985.77</v>
      </c>
      <c r="AZ136" s="14"/>
      <c r="BA136" s="14"/>
      <c r="BB136" s="14"/>
      <c r="BC136" s="14">
        <v>268000</v>
      </c>
      <c r="BD136" s="14"/>
      <c r="BE136" s="14">
        <v>228000</v>
      </c>
      <c r="BF136" s="14"/>
      <c r="BG136" s="14">
        <v>40000</v>
      </c>
      <c r="BH136" s="14"/>
      <c r="BI136" s="14"/>
      <c r="BJ136" s="14"/>
      <c r="BK136" s="14"/>
      <c r="BL136" s="14"/>
      <c r="BM136" s="30">
        <f t="shared" si="1"/>
        <v>1</v>
      </c>
      <c r="BN136" s="6"/>
      <c r="BO136" s="6"/>
      <c r="BP136" s="6"/>
      <c r="BQ136" s="4" t="s">
        <v>193</v>
      </c>
    </row>
    <row r="137" spans="1:69" s="19" customFormat="1" ht="126">
      <c r="A137" s="7" t="s">
        <v>153</v>
      </c>
      <c r="B137" s="8" t="s">
        <v>27</v>
      </c>
      <c r="C137" s="8" t="s">
        <v>122</v>
      </c>
      <c r="D137" s="8" t="s">
        <v>78</v>
      </c>
      <c r="E137" s="8" t="s">
        <v>154</v>
      </c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9"/>
      <c r="W137" s="9"/>
      <c r="X137" s="9"/>
      <c r="Y137" s="9"/>
      <c r="Z137" s="7"/>
      <c r="AA137" s="10">
        <v>1227628</v>
      </c>
      <c r="AB137" s="10"/>
      <c r="AC137" s="10">
        <v>1054900</v>
      </c>
      <c r="AD137" s="10"/>
      <c r="AE137" s="10">
        <v>172728</v>
      </c>
      <c r="AF137" s="10">
        <v>-25459.32</v>
      </c>
      <c r="AG137" s="10"/>
      <c r="AH137" s="10">
        <v>-25459.32</v>
      </c>
      <c r="AI137" s="10"/>
      <c r="AJ137" s="10"/>
      <c r="AK137" s="10">
        <v>1202168.68</v>
      </c>
      <c r="AL137" s="10"/>
      <c r="AM137" s="10">
        <v>1029440.68</v>
      </c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>
        <f>AY138</f>
        <v>1198000</v>
      </c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30">
        <f t="shared" si="1"/>
        <v>0.99653236682226665</v>
      </c>
      <c r="BN137" s="6"/>
      <c r="BO137" s="6"/>
      <c r="BP137" s="6"/>
      <c r="BQ137" s="4" t="s">
        <v>28</v>
      </c>
    </row>
    <row r="138" spans="1:69" s="19" customFormat="1" ht="206.25" customHeight="1">
      <c r="A138" s="16" t="s">
        <v>256</v>
      </c>
      <c r="B138" s="12" t="s">
        <v>27</v>
      </c>
      <c r="C138" s="12" t="s">
        <v>122</v>
      </c>
      <c r="D138" s="12" t="s">
        <v>78</v>
      </c>
      <c r="E138" s="12" t="s">
        <v>154</v>
      </c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 t="s">
        <v>207</v>
      </c>
      <c r="U138" s="12"/>
      <c r="V138" s="13"/>
      <c r="W138" s="13"/>
      <c r="X138" s="13"/>
      <c r="Y138" s="13"/>
      <c r="Z138" s="11"/>
      <c r="AA138" s="14">
        <v>1227628</v>
      </c>
      <c r="AB138" s="14"/>
      <c r="AC138" s="14">
        <v>1054900</v>
      </c>
      <c r="AD138" s="14"/>
      <c r="AE138" s="14">
        <v>172728</v>
      </c>
      <c r="AF138" s="14">
        <v>-25459.32</v>
      </c>
      <c r="AG138" s="14"/>
      <c r="AH138" s="14">
        <v>-25459.32</v>
      </c>
      <c r="AI138" s="14"/>
      <c r="AJ138" s="14"/>
      <c r="AK138" s="14">
        <v>1202168.68</v>
      </c>
      <c r="AL138" s="14"/>
      <c r="AM138" s="14">
        <v>1029440.68</v>
      </c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>
        <f>AY139</f>
        <v>1198000</v>
      </c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30">
        <f t="shared" si="1"/>
        <v>0.99653236682226665</v>
      </c>
      <c r="BN138" s="6"/>
      <c r="BO138" s="6"/>
      <c r="BP138" s="6"/>
      <c r="BQ138" s="4" t="s">
        <v>195</v>
      </c>
    </row>
    <row r="139" spans="1:69" s="19" customFormat="1" ht="76.5" customHeight="1">
      <c r="A139" s="11" t="s">
        <v>208</v>
      </c>
      <c r="B139" s="12" t="s">
        <v>27</v>
      </c>
      <c r="C139" s="12" t="s">
        <v>122</v>
      </c>
      <c r="D139" s="12" t="s">
        <v>78</v>
      </c>
      <c r="E139" s="12" t="s">
        <v>154</v>
      </c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 t="s">
        <v>36</v>
      </c>
      <c r="U139" s="12"/>
      <c r="V139" s="13"/>
      <c r="W139" s="13"/>
      <c r="X139" s="13"/>
      <c r="Y139" s="13"/>
      <c r="Z139" s="11"/>
      <c r="AA139" s="14">
        <v>1227628</v>
      </c>
      <c r="AB139" s="14"/>
      <c r="AC139" s="14">
        <v>1054900</v>
      </c>
      <c r="AD139" s="14"/>
      <c r="AE139" s="14">
        <v>172728</v>
      </c>
      <c r="AF139" s="14">
        <v>-25459.32</v>
      </c>
      <c r="AG139" s="14"/>
      <c r="AH139" s="14">
        <v>-25459.32</v>
      </c>
      <c r="AI139" s="14"/>
      <c r="AJ139" s="14"/>
      <c r="AK139" s="14">
        <v>1202168.68</v>
      </c>
      <c r="AL139" s="14"/>
      <c r="AM139" s="14">
        <v>1029440.68</v>
      </c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>
        <v>1198000</v>
      </c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30">
        <f t="shared" si="1"/>
        <v>0.99653236682226665</v>
      </c>
      <c r="BN139" s="10"/>
      <c r="BO139" s="10"/>
      <c r="BP139" s="10"/>
      <c r="BQ139" s="7" t="s">
        <v>33</v>
      </c>
    </row>
    <row r="140" spans="1:69" s="19" customFormat="1" ht="150.75" customHeight="1">
      <c r="A140" s="15" t="s">
        <v>113</v>
      </c>
      <c r="B140" s="8" t="s">
        <v>27</v>
      </c>
      <c r="C140" s="8" t="s">
        <v>122</v>
      </c>
      <c r="D140" s="8" t="s">
        <v>78</v>
      </c>
      <c r="E140" s="8" t="s">
        <v>114</v>
      </c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9"/>
      <c r="W140" s="9"/>
      <c r="X140" s="9"/>
      <c r="Y140" s="9"/>
      <c r="Z140" s="7"/>
      <c r="AA140" s="10">
        <v>473744.51</v>
      </c>
      <c r="AB140" s="10"/>
      <c r="AC140" s="10">
        <v>405700</v>
      </c>
      <c r="AD140" s="10"/>
      <c r="AE140" s="10">
        <v>68044.509999999995</v>
      </c>
      <c r="AF140" s="10"/>
      <c r="AG140" s="10"/>
      <c r="AH140" s="10"/>
      <c r="AI140" s="10"/>
      <c r="AJ140" s="10"/>
      <c r="AK140" s="10">
        <v>473744.51</v>
      </c>
      <c r="AL140" s="10"/>
      <c r="AM140" s="10">
        <v>405700</v>
      </c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>
        <f>AY141</f>
        <v>473744.51</v>
      </c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30">
        <f t="shared" si="1"/>
        <v>1</v>
      </c>
      <c r="BN140" s="14"/>
      <c r="BO140" s="14"/>
      <c r="BP140" s="14"/>
      <c r="BQ140" s="11" t="s">
        <v>35</v>
      </c>
    </row>
    <row r="141" spans="1:69" s="19" customFormat="1" ht="204.75">
      <c r="A141" s="16" t="s">
        <v>247</v>
      </c>
      <c r="B141" s="12" t="s">
        <v>27</v>
      </c>
      <c r="C141" s="12" t="s">
        <v>122</v>
      </c>
      <c r="D141" s="12" t="s">
        <v>78</v>
      </c>
      <c r="E141" s="12" t="s">
        <v>114</v>
      </c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 t="s">
        <v>207</v>
      </c>
      <c r="U141" s="12"/>
      <c r="V141" s="13"/>
      <c r="W141" s="13"/>
      <c r="X141" s="13"/>
      <c r="Y141" s="13"/>
      <c r="Z141" s="11"/>
      <c r="AA141" s="14">
        <v>473744.51</v>
      </c>
      <c r="AB141" s="14"/>
      <c r="AC141" s="14">
        <v>405700</v>
      </c>
      <c r="AD141" s="14"/>
      <c r="AE141" s="14">
        <v>68044.509999999995</v>
      </c>
      <c r="AF141" s="14"/>
      <c r="AG141" s="14"/>
      <c r="AH141" s="14"/>
      <c r="AI141" s="14"/>
      <c r="AJ141" s="14"/>
      <c r="AK141" s="14">
        <v>473744.51</v>
      </c>
      <c r="AL141" s="14"/>
      <c r="AM141" s="14">
        <v>405700</v>
      </c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>
        <f>AY142</f>
        <v>473744.51</v>
      </c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30">
        <f t="shared" si="1"/>
        <v>1</v>
      </c>
      <c r="BN141" s="10"/>
      <c r="BO141" s="10"/>
      <c r="BP141" s="10"/>
      <c r="BQ141" s="7" t="s">
        <v>46</v>
      </c>
    </row>
    <row r="142" spans="1:69" s="19" customFormat="1" ht="56.25" customHeight="1">
      <c r="A142" s="11" t="s">
        <v>208</v>
      </c>
      <c r="B142" s="12" t="s">
        <v>27</v>
      </c>
      <c r="C142" s="12" t="s">
        <v>122</v>
      </c>
      <c r="D142" s="12" t="s">
        <v>78</v>
      </c>
      <c r="E142" s="12" t="s">
        <v>114</v>
      </c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 t="s">
        <v>36</v>
      </c>
      <c r="U142" s="12"/>
      <c r="V142" s="13"/>
      <c r="W142" s="13"/>
      <c r="X142" s="13"/>
      <c r="Y142" s="13"/>
      <c r="Z142" s="11"/>
      <c r="AA142" s="14">
        <v>473744.51</v>
      </c>
      <c r="AB142" s="14"/>
      <c r="AC142" s="14">
        <v>405700</v>
      </c>
      <c r="AD142" s="14"/>
      <c r="AE142" s="14">
        <v>68044.509999999995</v>
      </c>
      <c r="AF142" s="14"/>
      <c r="AG142" s="14"/>
      <c r="AH142" s="14"/>
      <c r="AI142" s="14"/>
      <c r="AJ142" s="14"/>
      <c r="AK142" s="14">
        <v>473744.51</v>
      </c>
      <c r="AL142" s="14"/>
      <c r="AM142" s="14">
        <v>405700</v>
      </c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>
        <f>AK142</f>
        <v>473744.51</v>
      </c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30">
        <f t="shared" ref="BM142:BM194" si="2">AY142/AK142</f>
        <v>1</v>
      </c>
      <c r="BN142" s="14"/>
      <c r="BO142" s="14"/>
      <c r="BP142" s="14"/>
      <c r="BQ142" s="11" t="s">
        <v>48</v>
      </c>
    </row>
    <row r="143" spans="1:69" s="19" customFormat="1" ht="75" customHeight="1">
      <c r="A143" s="7" t="s">
        <v>156</v>
      </c>
      <c r="B143" s="8" t="s">
        <v>27</v>
      </c>
      <c r="C143" s="8" t="s">
        <v>122</v>
      </c>
      <c r="D143" s="8" t="s">
        <v>78</v>
      </c>
      <c r="E143" s="8" t="s">
        <v>157</v>
      </c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9"/>
      <c r="W143" s="9"/>
      <c r="X143" s="9"/>
      <c r="Y143" s="9"/>
      <c r="Z143" s="7"/>
      <c r="AA143" s="10">
        <v>100000</v>
      </c>
      <c r="AB143" s="10"/>
      <c r="AC143" s="10"/>
      <c r="AD143" s="10"/>
      <c r="AE143" s="10"/>
      <c r="AF143" s="10"/>
      <c r="AG143" s="10"/>
      <c r="AH143" s="10"/>
      <c r="AI143" s="10"/>
      <c r="AJ143" s="10"/>
      <c r="AK143" s="10">
        <v>100000</v>
      </c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>
        <f>AY144</f>
        <v>100000</v>
      </c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30">
        <f t="shared" si="2"/>
        <v>1</v>
      </c>
      <c r="BN143" s="14"/>
      <c r="BO143" s="14"/>
      <c r="BP143" s="14"/>
      <c r="BQ143" s="11" t="s">
        <v>198</v>
      </c>
    </row>
    <row r="144" spans="1:69" s="19" customFormat="1" ht="78.75">
      <c r="A144" s="11" t="s">
        <v>257</v>
      </c>
      <c r="B144" s="12" t="s">
        <v>27</v>
      </c>
      <c r="C144" s="12" t="s">
        <v>122</v>
      </c>
      <c r="D144" s="12" t="s">
        <v>78</v>
      </c>
      <c r="E144" s="12" t="s">
        <v>157</v>
      </c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 t="s">
        <v>226</v>
      </c>
      <c r="U144" s="12"/>
      <c r="V144" s="13"/>
      <c r="W144" s="13"/>
      <c r="X144" s="13"/>
      <c r="Y144" s="13"/>
      <c r="Z144" s="11"/>
      <c r="AA144" s="14">
        <v>100000</v>
      </c>
      <c r="AB144" s="14"/>
      <c r="AC144" s="14"/>
      <c r="AD144" s="14"/>
      <c r="AE144" s="14"/>
      <c r="AF144" s="14"/>
      <c r="AG144" s="14"/>
      <c r="AH144" s="14"/>
      <c r="AI144" s="14"/>
      <c r="AJ144" s="14"/>
      <c r="AK144" s="14">
        <v>100000</v>
      </c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>
        <f>AY145</f>
        <v>100000</v>
      </c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30">
        <f t="shared" si="2"/>
        <v>1</v>
      </c>
      <c r="BN144" s="6">
        <v>309900</v>
      </c>
      <c r="BO144" s="6">
        <v>231520</v>
      </c>
      <c r="BP144" s="6"/>
      <c r="BQ144" s="17" t="s">
        <v>199</v>
      </c>
    </row>
    <row r="145" spans="1:65" s="19" customFormat="1" ht="15.75">
      <c r="A145" s="11" t="s">
        <v>227</v>
      </c>
      <c r="B145" s="12" t="s">
        <v>27</v>
      </c>
      <c r="C145" s="12" t="s">
        <v>122</v>
      </c>
      <c r="D145" s="12" t="s">
        <v>78</v>
      </c>
      <c r="E145" s="12" t="s">
        <v>157</v>
      </c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 t="s">
        <v>58</v>
      </c>
      <c r="U145" s="12"/>
      <c r="V145" s="13"/>
      <c r="W145" s="13"/>
      <c r="X145" s="13"/>
      <c r="Y145" s="13"/>
      <c r="Z145" s="11"/>
      <c r="AA145" s="14">
        <v>100000</v>
      </c>
      <c r="AB145" s="14"/>
      <c r="AC145" s="14"/>
      <c r="AD145" s="14"/>
      <c r="AE145" s="14"/>
      <c r="AF145" s="14"/>
      <c r="AG145" s="14"/>
      <c r="AH145" s="14"/>
      <c r="AI145" s="14"/>
      <c r="AJ145" s="14"/>
      <c r="AK145" s="14">
        <v>100000</v>
      </c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>
        <f>AK145</f>
        <v>100000</v>
      </c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30">
        <f t="shared" si="2"/>
        <v>1</v>
      </c>
    </row>
    <row r="146" spans="1:65" ht="15.75">
      <c r="A146" s="4" t="s">
        <v>164</v>
      </c>
      <c r="B146" s="20" t="s">
        <v>27</v>
      </c>
      <c r="C146" s="20" t="s">
        <v>165</v>
      </c>
      <c r="D146" s="20" t="s">
        <v>30</v>
      </c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5"/>
      <c r="W146" s="5"/>
      <c r="X146" s="5"/>
      <c r="Y146" s="5"/>
      <c r="Z146" s="4"/>
      <c r="AA146" s="6">
        <v>16283130</v>
      </c>
      <c r="AB146" s="6"/>
      <c r="AC146" s="6">
        <v>1419300</v>
      </c>
      <c r="AD146" s="6"/>
      <c r="AE146" s="6">
        <v>1419300</v>
      </c>
      <c r="AF146" s="6">
        <v>-5301500</v>
      </c>
      <c r="AG146" s="6"/>
      <c r="AH146" s="6"/>
      <c r="AI146" s="6"/>
      <c r="AJ146" s="6"/>
      <c r="AK146" s="6">
        <v>10981630</v>
      </c>
      <c r="AL146" s="6"/>
      <c r="AM146" s="6">
        <v>1419300</v>
      </c>
      <c r="AN146" s="6"/>
      <c r="AO146" s="6">
        <v>11151930</v>
      </c>
      <c r="AP146" s="6"/>
      <c r="AQ146" s="6"/>
      <c r="AR146" s="6"/>
      <c r="AS146" s="6"/>
      <c r="AT146" s="6"/>
      <c r="AU146" s="6"/>
      <c r="AV146" s="6"/>
      <c r="AW146" s="6"/>
      <c r="AX146" s="6"/>
      <c r="AY146" s="6">
        <v>9973361.7200000007</v>
      </c>
      <c r="AZ146" s="6"/>
      <c r="BA146" s="6"/>
      <c r="BB146" s="6"/>
      <c r="BC146" s="6">
        <v>7794930</v>
      </c>
      <c r="BD146" s="6"/>
      <c r="BE146" s="6"/>
      <c r="BF146" s="6"/>
      <c r="BG146" s="6"/>
      <c r="BH146" s="6"/>
      <c r="BI146" s="6"/>
      <c r="BJ146" s="6"/>
      <c r="BK146" s="6"/>
      <c r="BL146" s="6"/>
      <c r="BM146" s="30">
        <f t="shared" si="2"/>
        <v>0.90818591775537882</v>
      </c>
    </row>
    <row r="147" spans="1:65" ht="15.75">
      <c r="A147" s="4" t="s">
        <v>166</v>
      </c>
      <c r="B147" s="20" t="s">
        <v>27</v>
      </c>
      <c r="C147" s="20" t="s">
        <v>165</v>
      </c>
      <c r="D147" s="20" t="s">
        <v>29</v>
      </c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5"/>
      <c r="W147" s="5"/>
      <c r="X147" s="5"/>
      <c r="Y147" s="5"/>
      <c r="Z147" s="4"/>
      <c r="AA147" s="6">
        <v>16283130</v>
      </c>
      <c r="AB147" s="6"/>
      <c r="AC147" s="6">
        <v>1419300</v>
      </c>
      <c r="AD147" s="6"/>
      <c r="AE147" s="6">
        <v>1419300</v>
      </c>
      <c r="AF147" s="6">
        <v>-5301500</v>
      </c>
      <c r="AG147" s="6"/>
      <c r="AH147" s="6"/>
      <c r="AI147" s="6"/>
      <c r="AJ147" s="6"/>
      <c r="AK147" s="6">
        <v>10981630</v>
      </c>
      <c r="AL147" s="6"/>
      <c r="AM147" s="6">
        <v>1419300</v>
      </c>
      <c r="AN147" s="6"/>
      <c r="AO147" s="6">
        <v>11151930</v>
      </c>
      <c r="AP147" s="6"/>
      <c r="AQ147" s="6"/>
      <c r="AR147" s="6"/>
      <c r="AS147" s="6"/>
      <c r="AT147" s="6"/>
      <c r="AU147" s="6"/>
      <c r="AV147" s="6"/>
      <c r="AW147" s="6"/>
      <c r="AX147" s="6"/>
      <c r="AY147" s="6">
        <v>9973361.7200000007</v>
      </c>
      <c r="AZ147" s="6"/>
      <c r="BA147" s="6"/>
      <c r="BB147" s="6"/>
      <c r="BC147" s="6">
        <v>7794930</v>
      </c>
      <c r="BD147" s="6"/>
      <c r="BE147" s="6"/>
      <c r="BF147" s="6"/>
      <c r="BG147" s="6"/>
      <c r="BH147" s="6"/>
      <c r="BI147" s="6"/>
      <c r="BJ147" s="6"/>
      <c r="BK147" s="6"/>
      <c r="BL147" s="6"/>
      <c r="BM147" s="30">
        <f t="shared" si="2"/>
        <v>0.90818591775537882</v>
      </c>
    </row>
    <row r="148" spans="1:65" ht="31.5">
      <c r="A148" s="7" t="s">
        <v>167</v>
      </c>
      <c r="B148" s="8" t="s">
        <v>27</v>
      </c>
      <c r="C148" s="8" t="s">
        <v>165</v>
      </c>
      <c r="D148" s="8" t="s">
        <v>29</v>
      </c>
      <c r="E148" s="8" t="s">
        <v>168</v>
      </c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9"/>
      <c r="W148" s="9"/>
      <c r="X148" s="9"/>
      <c r="Y148" s="9"/>
      <c r="Z148" s="7"/>
      <c r="AA148" s="10">
        <v>6165800</v>
      </c>
      <c r="AB148" s="10"/>
      <c r="AC148" s="10"/>
      <c r="AD148" s="10"/>
      <c r="AE148" s="10"/>
      <c r="AF148" s="10">
        <v>632900</v>
      </c>
      <c r="AG148" s="10"/>
      <c r="AH148" s="10"/>
      <c r="AI148" s="10"/>
      <c r="AJ148" s="10"/>
      <c r="AK148" s="10">
        <v>6798700</v>
      </c>
      <c r="AL148" s="10"/>
      <c r="AM148" s="10"/>
      <c r="AN148" s="10"/>
      <c r="AO148" s="10">
        <v>7272658</v>
      </c>
      <c r="AP148" s="10"/>
      <c r="AQ148" s="10"/>
      <c r="AR148" s="10"/>
      <c r="AS148" s="10"/>
      <c r="AT148" s="10"/>
      <c r="AU148" s="10"/>
      <c r="AV148" s="10"/>
      <c r="AW148" s="10"/>
      <c r="AX148" s="10"/>
      <c r="AY148" s="10">
        <v>5792192.7400000002</v>
      </c>
      <c r="AZ148" s="10"/>
      <c r="BA148" s="10"/>
      <c r="BB148" s="10"/>
      <c r="BC148" s="10">
        <v>7272658</v>
      </c>
      <c r="BD148" s="10"/>
      <c r="BE148" s="10"/>
      <c r="BF148" s="10"/>
      <c r="BG148" s="10"/>
      <c r="BH148" s="10"/>
      <c r="BI148" s="10"/>
      <c r="BJ148" s="10"/>
      <c r="BK148" s="10"/>
      <c r="BL148" s="10"/>
      <c r="BM148" s="30">
        <f t="shared" si="2"/>
        <v>0.85195592392663311</v>
      </c>
    </row>
    <row r="149" spans="1:65" ht="126">
      <c r="A149" s="16" t="s">
        <v>259</v>
      </c>
      <c r="B149" s="12" t="s">
        <v>27</v>
      </c>
      <c r="C149" s="12" t="s">
        <v>165</v>
      </c>
      <c r="D149" s="12" t="s">
        <v>29</v>
      </c>
      <c r="E149" s="12" t="s">
        <v>168</v>
      </c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 t="s">
        <v>211</v>
      </c>
      <c r="U149" s="12"/>
      <c r="V149" s="13"/>
      <c r="W149" s="13"/>
      <c r="X149" s="13"/>
      <c r="Y149" s="13"/>
      <c r="Z149" s="11"/>
      <c r="AA149" s="14">
        <v>2278500</v>
      </c>
      <c r="AB149" s="14"/>
      <c r="AC149" s="14"/>
      <c r="AD149" s="14"/>
      <c r="AE149" s="14"/>
      <c r="AF149" s="14">
        <v>42900</v>
      </c>
      <c r="AG149" s="14"/>
      <c r="AH149" s="14"/>
      <c r="AI149" s="14"/>
      <c r="AJ149" s="14"/>
      <c r="AK149" s="14">
        <v>2321400</v>
      </c>
      <c r="AL149" s="14"/>
      <c r="AM149" s="14"/>
      <c r="AN149" s="14"/>
      <c r="AO149" s="14">
        <v>3605358</v>
      </c>
      <c r="AP149" s="14"/>
      <c r="AQ149" s="14"/>
      <c r="AR149" s="14"/>
      <c r="AS149" s="14"/>
      <c r="AT149" s="14"/>
      <c r="AU149" s="14"/>
      <c r="AV149" s="14"/>
      <c r="AW149" s="14"/>
      <c r="AX149" s="14"/>
      <c r="AY149" s="14">
        <f>AY150</f>
        <v>2315557.02</v>
      </c>
      <c r="AZ149" s="14"/>
      <c r="BA149" s="14"/>
      <c r="BB149" s="14"/>
      <c r="BC149" s="14">
        <v>3605358</v>
      </c>
      <c r="BD149" s="14"/>
      <c r="BE149" s="14"/>
      <c r="BF149" s="14"/>
      <c r="BG149" s="14"/>
      <c r="BH149" s="14"/>
      <c r="BI149" s="14"/>
      <c r="BJ149" s="14"/>
      <c r="BK149" s="14"/>
      <c r="BL149" s="14"/>
      <c r="BM149" s="30">
        <f t="shared" si="2"/>
        <v>0.9974829930214526</v>
      </c>
    </row>
    <row r="150" spans="1:65" ht="31.5">
      <c r="A150" s="11" t="s">
        <v>258</v>
      </c>
      <c r="B150" s="12" t="s">
        <v>27</v>
      </c>
      <c r="C150" s="12" t="s">
        <v>165</v>
      </c>
      <c r="D150" s="12" t="s">
        <v>29</v>
      </c>
      <c r="E150" s="12" t="s">
        <v>168</v>
      </c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 t="s">
        <v>163</v>
      </c>
      <c r="U150" s="12"/>
      <c r="V150" s="13"/>
      <c r="W150" s="13"/>
      <c r="X150" s="13"/>
      <c r="Y150" s="13"/>
      <c r="Z150" s="11"/>
      <c r="AA150" s="14">
        <v>2278500</v>
      </c>
      <c r="AB150" s="14"/>
      <c r="AC150" s="14"/>
      <c r="AD150" s="14"/>
      <c r="AE150" s="14"/>
      <c r="AF150" s="14">
        <v>42900</v>
      </c>
      <c r="AG150" s="14"/>
      <c r="AH150" s="14"/>
      <c r="AI150" s="14"/>
      <c r="AJ150" s="14"/>
      <c r="AK150" s="14">
        <v>2321400</v>
      </c>
      <c r="AL150" s="14"/>
      <c r="AM150" s="14"/>
      <c r="AN150" s="14"/>
      <c r="AO150" s="14">
        <v>3605358</v>
      </c>
      <c r="AP150" s="14"/>
      <c r="AQ150" s="14"/>
      <c r="AR150" s="14"/>
      <c r="AS150" s="14"/>
      <c r="AT150" s="14"/>
      <c r="AU150" s="14"/>
      <c r="AV150" s="14"/>
      <c r="AW150" s="14"/>
      <c r="AX150" s="14"/>
      <c r="AY150" s="14">
        <f>1782177.54+533379.48</f>
        <v>2315557.02</v>
      </c>
      <c r="AZ150" s="14"/>
      <c r="BA150" s="14"/>
      <c r="BB150" s="14"/>
      <c r="BC150" s="14">
        <v>3605358</v>
      </c>
      <c r="BD150" s="14"/>
      <c r="BE150" s="14"/>
      <c r="BF150" s="14"/>
      <c r="BG150" s="14"/>
      <c r="BH150" s="14"/>
      <c r="BI150" s="14"/>
      <c r="BJ150" s="14"/>
      <c r="BK150" s="14"/>
      <c r="BL150" s="14"/>
      <c r="BM150" s="30">
        <f t="shared" si="2"/>
        <v>0.9974829930214526</v>
      </c>
    </row>
    <row r="151" spans="1:65" ht="78.75">
      <c r="A151" s="11" t="s">
        <v>260</v>
      </c>
      <c r="B151" s="12" t="s">
        <v>27</v>
      </c>
      <c r="C151" s="12" t="s">
        <v>165</v>
      </c>
      <c r="D151" s="12" t="s">
        <v>29</v>
      </c>
      <c r="E151" s="12" t="s">
        <v>168</v>
      </c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 t="s">
        <v>207</v>
      </c>
      <c r="U151" s="12"/>
      <c r="V151" s="13"/>
      <c r="W151" s="13"/>
      <c r="X151" s="13"/>
      <c r="Y151" s="13"/>
      <c r="Z151" s="11"/>
      <c r="AA151" s="14">
        <v>3777300</v>
      </c>
      <c r="AB151" s="14"/>
      <c r="AC151" s="14"/>
      <c r="AD151" s="14"/>
      <c r="AE151" s="14"/>
      <c r="AF151" s="14">
        <v>590000</v>
      </c>
      <c r="AG151" s="14"/>
      <c r="AH151" s="14"/>
      <c r="AI151" s="14"/>
      <c r="AJ151" s="14"/>
      <c r="AK151" s="14">
        <v>4367300</v>
      </c>
      <c r="AL151" s="14"/>
      <c r="AM151" s="14"/>
      <c r="AN151" s="14"/>
      <c r="AO151" s="14">
        <v>3557300</v>
      </c>
      <c r="AP151" s="14"/>
      <c r="AQ151" s="14"/>
      <c r="AR151" s="14"/>
      <c r="AS151" s="14"/>
      <c r="AT151" s="14"/>
      <c r="AU151" s="14"/>
      <c r="AV151" s="14"/>
      <c r="AW151" s="14"/>
      <c r="AX151" s="14"/>
      <c r="AY151" s="14">
        <f>AY152</f>
        <v>3454729.05</v>
      </c>
      <c r="AZ151" s="14"/>
      <c r="BA151" s="14"/>
      <c r="BB151" s="14"/>
      <c r="BC151" s="14">
        <v>3557300</v>
      </c>
      <c r="BD151" s="14"/>
      <c r="BE151" s="14"/>
      <c r="BF151" s="14"/>
      <c r="BG151" s="14"/>
      <c r="BH151" s="14"/>
      <c r="BI151" s="14"/>
      <c r="BJ151" s="14"/>
      <c r="BK151" s="14"/>
      <c r="BL151" s="14"/>
      <c r="BM151" s="30">
        <f t="shared" si="2"/>
        <v>0.79104459276898764</v>
      </c>
    </row>
    <row r="152" spans="1:65" ht="47.25">
      <c r="A152" s="11" t="s">
        <v>208</v>
      </c>
      <c r="B152" s="12" t="s">
        <v>27</v>
      </c>
      <c r="C152" s="12" t="s">
        <v>165</v>
      </c>
      <c r="D152" s="12" t="s">
        <v>29</v>
      </c>
      <c r="E152" s="12" t="s">
        <v>168</v>
      </c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 t="s">
        <v>36</v>
      </c>
      <c r="U152" s="12"/>
      <c r="V152" s="13"/>
      <c r="W152" s="13"/>
      <c r="X152" s="13"/>
      <c r="Y152" s="13"/>
      <c r="Z152" s="11"/>
      <c r="AA152" s="14">
        <v>3777300</v>
      </c>
      <c r="AB152" s="14"/>
      <c r="AC152" s="14"/>
      <c r="AD152" s="14"/>
      <c r="AE152" s="14"/>
      <c r="AF152" s="14">
        <v>590000</v>
      </c>
      <c r="AG152" s="14"/>
      <c r="AH152" s="14"/>
      <c r="AI152" s="14"/>
      <c r="AJ152" s="14"/>
      <c r="AK152" s="14">
        <v>4367300</v>
      </c>
      <c r="AL152" s="14"/>
      <c r="AM152" s="14"/>
      <c r="AN152" s="14"/>
      <c r="AO152" s="14">
        <v>3557300</v>
      </c>
      <c r="AP152" s="14"/>
      <c r="AQ152" s="14"/>
      <c r="AR152" s="14"/>
      <c r="AS152" s="14"/>
      <c r="AT152" s="14"/>
      <c r="AU152" s="14"/>
      <c r="AV152" s="14"/>
      <c r="AW152" s="14"/>
      <c r="AX152" s="14"/>
      <c r="AY152" s="14">
        <f>2196916.66+1257812.39</f>
        <v>3454729.05</v>
      </c>
      <c r="AZ152" s="14"/>
      <c r="BA152" s="14"/>
      <c r="BB152" s="14"/>
      <c r="BC152" s="14">
        <v>3557300</v>
      </c>
      <c r="BD152" s="14"/>
      <c r="BE152" s="14"/>
      <c r="BF152" s="14"/>
      <c r="BG152" s="14"/>
      <c r="BH152" s="14"/>
      <c r="BI152" s="14"/>
      <c r="BJ152" s="14"/>
      <c r="BK152" s="14"/>
      <c r="BL152" s="14"/>
      <c r="BM152" s="30">
        <f t="shared" si="2"/>
        <v>0.79104459276898764</v>
      </c>
    </row>
    <row r="153" spans="1:65" ht="47.25">
      <c r="A153" s="11" t="s">
        <v>261</v>
      </c>
      <c r="B153" s="12" t="s">
        <v>27</v>
      </c>
      <c r="C153" s="12" t="s">
        <v>165</v>
      </c>
      <c r="D153" s="12" t="s">
        <v>29</v>
      </c>
      <c r="E153" s="12" t="s">
        <v>168</v>
      </c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 t="s">
        <v>223</v>
      </c>
      <c r="U153" s="12"/>
      <c r="V153" s="13"/>
      <c r="W153" s="13"/>
      <c r="X153" s="13"/>
      <c r="Y153" s="13"/>
      <c r="Z153" s="11"/>
      <c r="AA153" s="14">
        <v>110000</v>
      </c>
      <c r="AB153" s="14"/>
      <c r="AC153" s="14"/>
      <c r="AD153" s="14"/>
      <c r="AE153" s="14"/>
      <c r="AF153" s="14"/>
      <c r="AG153" s="14"/>
      <c r="AH153" s="14"/>
      <c r="AI153" s="14"/>
      <c r="AJ153" s="14"/>
      <c r="AK153" s="14">
        <v>110000</v>
      </c>
      <c r="AL153" s="14"/>
      <c r="AM153" s="14"/>
      <c r="AN153" s="14"/>
      <c r="AO153" s="14">
        <v>110000</v>
      </c>
      <c r="AP153" s="14"/>
      <c r="AQ153" s="14"/>
      <c r="AR153" s="14"/>
      <c r="AS153" s="14"/>
      <c r="AT153" s="14"/>
      <c r="AU153" s="14"/>
      <c r="AV153" s="14"/>
      <c r="AW153" s="14"/>
      <c r="AX153" s="14"/>
      <c r="AY153" s="14">
        <f>AY154</f>
        <v>21906.37</v>
      </c>
      <c r="AZ153" s="14"/>
      <c r="BA153" s="14"/>
      <c r="BB153" s="14"/>
      <c r="BC153" s="14">
        <v>110000</v>
      </c>
      <c r="BD153" s="14"/>
      <c r="BE153" s="14"/>
      <c r="BF153" s="14"/>
      <c r="BG153" s="14"/>
      <c r="BH153" s="14"/>
      <c r="BI153" s="14"/>
      <c r="BJ153" s="14"/>
      <c r="BK153" s="14"/>
      <c r="BL153" s="14"/>
      <c r="BM153" s="30">
        <f t="shared" si="2"/>
        <v>0.19914881818181818</v>
      </c>
    </row>
    <row r="154" spans="1:65" ht="31.5">
      <c r="A154" s="11" t="s">
        <v>224</v>
      </c>
      <c r="B154" s="12" t="s">
        <v>27</v>
      </c>
      <c r="C154" s="12" t="s">
        <v>165</v>
      </c>
      <c r="D154" s="12" t="s">
        <v>29</v>
      </c>
      <c r="E154" s="12" t="s">
        <v>168</v>
      </c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 t="s">
        <v>54</v>
      </c>
      <c r="U154" s="12"/>
      <c r="V154" s="13"/>
      <c r="W154" s="13"/>
      <c r="X154" s="13"/>
      <c r="Y154" s="13"/>
      <c r="Z154" s="11"/>
      <c r="AA154" s="14">
        <v>110000</v>
      </c>
      <c r="AB154" s="14"/>
      <c r="AC154" s="14"/>
      <c r="AD154" s="14"/>
      <c r="AE154" s="14"/>
      <c r="AF154" s="14"/>
      <c r="AG154" s="14"/>
      <c r="AH154" s="14"/>
      <c r="AI154" s="14"/>
      <c r="AJ154" s="14"/>
      <c r="AK154" s="14">
        <v>110000</v>
      </c>
      <c r="AL154" s="14"/>
      <c r="AM154" s="14"/>
      <c r="AN154" s="14"/>
      <c r="AO154" s="14">
        <v>110000</v>
      </c>
      <c r="AP154" s="14"/>
      <c r="AQ154" s="14"/>
      <c r="AR154" s="14"/>
      <c r="AS154" s="14"/>
      <c r="AT154" s="14"/>
      <c r="AU154" s="14"/>
      <c r="AV154" s="14"/>
      <c r="AW154" s="14"/>
      <c r="AX154" s="14"/>
      <c r="AY154" s="14">
        <f>16.37+21890</f>
        <v>21906.37</v>
      </c>
      <c r="AZ154" s="14"/>
      <c r="BA154" s="14"/>
      <c r="BB154" s="14"/>
      <c r="BC154" s="14">
        <v>110000</v>
      </c>
      <c r="BD154" s="14"/>
      <c r="BE154" s="14"/>
      <c r="BF154" s="14"/>
      <c r="BG154" s="14"/>
      <c r="BH154" s="14"/>
      <c r="BI154" s="14"/>
      <c r="BJ154" s="14"/>
      <c r="BK154" s="14"/>
      <c r="BL154" s="14"/>
      <c r="BM154" s="30">
        <f t="shared" si="2"/>
        <v>0.19914881818181818</v>
      </c>
    </row>
    <row r="155" spans="1:65" ht="31.5">
      <c r="A155" s="7" t="s">
        <v>171</v>
      </c>
      <c r="B155" s="8" t="s">
        <v>27</v>
      </c>
      <c r="C155" s="8" t="s">
        <v>165</v>
      </c>
      <c r="D155" s="8" t="s">
        <v>29</v>
      </c>
      <c r="E155" s="8" t="s">
        <v>172</v>
      </c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9"/>
      <c r="W155" s="9"/>
      <c r="X155" s="9"/>
      <c r="Y155" s="9"/>
      <c r="Z155" s="7"/>
      <c r="AA155" s="10">
        <v>830000</v>
      </c>
      <c r="AB155" s="10"/>
      <c r="AC155" s="10"/>
      <c r="AD155" s="10"/>
      <c r="AE155" s="10"/>
      <c r="AF155" s="10">
        <v>200000</v>
      </c>
      <c r="AG155" s="10"/>
      <c r="AH155" s="10"/>
      <c r="AI155" s="10"/>
      <c r="AJ155" s="10"/>
      <c r="AK155" s="10">
        <v>1030000</v>
      </c>
      <c r="AL155" s="10"/>
      <c r="AM155" s="10"/>
      <c r="AN155" s="10"/>
      <c r="AO155" s="10">
        <v>222500</v>
      </c>
      <c r="AP155" s="10"/>
      <c r="AQ155" s="10"/>
      <c r="AR155" s="10"/>
      <c r="AS155" s="10"/>
      <c r="AT155" s="10"/>
      <c r="AU155" s="10"/>
      <c r="AV155" s="10"/>
      <c r="AW155" s="10"/>
      <c r="AX155" s="10"/>
      <c r="AY155" s="10">
        <v>1029863.03</v>
      </c>
      <c r="AZ155" s="10"/>
      <c r="BA155" s="10"/>
      <c r="BB155" s="10"/>
      <c r="BC155" s="10">
        <v>222500</v>
      </c>
      <c r="BD155" s="10"/>
      <c r="BE155" s="10"/>
      <c r="BF155" s="10"/>
      <c r="BG155" s="10"/>
      <c r="BH155" s="10"/>
      <c r="BI155" s="10"/>
      <c r="BJ155" s="10"/>
      <c r="BK155" s="10"/>
      <c r="BL155" s="10"/>
      <c r="BM155" s="30">
        <f t="shared" si="2"/>
        <v>0.9998670194174758</v>
      </c>
    </row>
    <row r="156" spans="1:65" ht="78.75">
      <c r="A156" s="11" t="s">
        <v>262</v>
      </c>
      <c r="B156" s="12" t="s">
        <v>27</v>
      </c>
      <c r="C156" s="12" t="s">
        <v>165</v>
      </c>
      <c r="D156" s="12" t="s">
        <v>29</v>
      </c>
      <c r="E156" s="12" t="s">
        <v>172</v>
      </c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 t="s">
        <v>207</v>
      </c>
      <c r="U156" s="12"/>
      <c r="V156" s="13"/>
      <c r="W156" s="13"/>
      <c r="X156" s="13"/>
      <c r="Y156" s="13"/>
      <c r="Z156" s="11"/>
      <c r="AA156" s="14">
        <v>830000</v>
      </c>
      <c r="AB156" s="14"/>
      <c r="AC156" s="14"/>
      <c r="AD156" s="14"/>
      <c r="AE156" s="14"/>
      <c r="AF156" s="14">
        <v>200000</v>
      </c>
      <c r="AG156" s="14"/>
      <c r="AH156" s="14"/>
      <c r="AI156" s="14"/>
      <c r="AJ156" s="14"/>
      <c r="AK156" s="14">
        <v>1030000</v>
      </c>
      <c r="AL156" s="14"/>
      <c r="AM156" s="14"/>
      <c r="AN156" s="14"/>
      <c r="AO156" s="14">
        <v>222500</v>
      </c>
      <c r="AP156" s="14"/>
      <c r="AQ156" s="14"/>
      <c r="AR156" s="14"/>
      <c r="AS156" s="14"/>
      <c r="AT156" s="14"/>
      <c r="AU156" s="14"/>
      <c r="AV156" s="14"/>
      <c r="AW156" s="14"/>
      <c r="AX156" s="14"/>
      <c r="AY156" s="14">
        <f>AY155</f>
        <v>1029863.03</v>
      </c>
      <c r="AZ156" s="14"/>
      <c r="BA156" s="14"/>
      <c r="BB156" s="14"/>
      <c r="BC156" s="14">
        <v>222500</v>
      </c>
      <c r="BD156" s="14"/>
      <c r="BE156" s="14"/>
      <c r="BF156" s="14"/>
      <c r="BG156" s="14"/>
      <c r="BH156" s="14"/>
      <c r="BI156" s="14"/>
      <c r="BJ156" s="14"/>
      <c r="BK156" s="14"/>
      <c r="BL156" s="14"/>
      <c r="BM156" s="30">
        <f t="shared" si="2"/>
        <v>0.9998670194174758</v>
      </c>
    </row>
    <row r="157" spans="1:65" ht="47.25">
      <c r="A157" s="11" t="s">
        <v>208</v>
      </c>
      <c r="B157" s="12" t="s">
        <v>27</v>
      </c>
      <c r="C157" s="12" t="s">
        <v>165</v>
      </c>
      <c r="D157" s="12" t="s">
        <v>29</v>
      </c>
      <c r="E157" s="12" t="s">
        <v>172</v>
      </c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 t="s">
        <v>36</v>
      </c>
      <c r="U157" s="12"/>
      <c r="V157" s="13"/>
      <c r="W157" s="13"/>
      <c r="X157" s="13"/>
      <c r="Y157" s="13"/>
      <c r="Z157" s="11"/>
      <c r="AA157" s="14">
        <v>830000</v>
      </c>
      <c r="AB157" s="14"/>
      <c r="AC157" s="14"/>
      <c r="AD157" s="14"/>
      <c r="AE157" s="14"/>
      <c r="AF157" s="14">
        <v>200000</v>
      </c>
      <c r="AG157" s="14"/>
      <c r="AH157" s="14"/>
      <c r="AI157" s="14"/>
      <c r="AJ157" s="14"/>
      <c r="AK157" s="14">
        <v>1030000</v>
      </c>
      <c r="AL157" s="14"/>
      <c r="AM157" s="14"/>
      <c r="AN157" s="14"/>
      <c r="AO157" s="14">
        <v>222500</v>
      </c>
      <c r="AP157" s="14"/>
      <c r="AQ157" s="14"/>
      <c r="AR157" s="14"/>
      <c r="AS157" s="14"/>
      <c r="AT157" s="14"/>
      <c r="AU157" s="14"/>
      <c r="AV157" s="14"/>
      <c r="AW157" s="14"/>
      <c r="AX157" s="14"/>
      <c r="AY157" s="14">
        <f>AY156</f>
        <v>1029863.03</v>
      </c>
      <c r="AZ157" s="14"/>
      <c r="BA157" s="14"/>
      <c r="BB157" s="14"/>
      <c r="BC157" s="14">
        <v>222500</v>
      </c>
      <c r="BD157" s="14"/>
      <c r="BE157" s="14"/>
      <c r="BF157" s="14"/>
      <c r="BG157" s="14"/>
      <c r="BH157" s="14"/>
      <c r="BI157" s="14"/>
      <c r="BJ157" s="14"/>
      <c r="BK157" s="14"/>
      <c r="BL157" s="14"/>
      <c r="BM157" s="30">
        <f t="shared" si="2"/>
        <v>0.9998670194174758</v>
      </c>
    </row>
    <row r="158" spans="1:65" ht="47.25">
      <c r="A158" s="7" t="s">
        <v>176</v>
      </c>
      <c r="B158" s="8" t="s">
        <v>27</v>
      </c>
      <c r="C158" s="8" t="s">
        <v>165</v>
      </c>
      <c r="D158" s="8" t="s">
        <v>29</v>
      </c>
      <c r="E158" s="8" t="s">
        <v>177</v>
      </c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9"/>
      <c r="W158" s="9"/>
      <c r="X158" s="9"/>
      <c r="Y158" s="9"/>
      <c r="Z158" s="7"/>
      <c r="AA158" s="10">
        <v>2653716</v>
      </c>
      <c r="AB158" s="10"/>
      <c r="AC158" s="10">
        <v>1326858</v>
      </c>
      <c r="AD158" s="10"/>
      <c r="AE158" s="10">
        <v>1326858</v>
      </c>
      <c r="AF158" s="10"/>
      <c r="AG158" s="10"/>
      <c r="AH158" s="10"/>
      <c r="AI158" s="10"/>
      <c r="AJ158" s="10"/>
      <c r="AK158" s="10">
        <v>2653716</v>
      </c>
      <c r="AL158" s="10"/>
      <c r="AM158" s="10">
        <v>1326858</v>
      </c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>
        <v>2653716</v>
      </c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30">
        <f t="shared" si="2"/>
        <v>1</v>
      </c>
    </row>
    <row r="159" spans="1:65" ht="141.75">
      <c r="A159" s="16" t="s">
        <v>263</v>
      </c>
      <c r="B159" s="12" t="s">
        <v>27</v>
      </c>
      <c r="C159" s="12" t="s">
        <v>165</v>
      </c>
      <c r="D159" s="12" t="s">
        <v>29</v>
      </c>
      <c r="E159" s="12" t="s">
        <v>177</v>
      </c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 t="s">
        <v>211</v>
      </c>
      <c r="U159" s="12"/>
      <c r="V159" s="13"/>
      <c r="W159" s="13"/>
      <c r="X159" s="13"/>
      <c r="Y159" s="13"/>
      <c r="Z159" s="11"/>
      <c r="AA159" s="14">
        <v>2653716</v>
      </c>
      <c r="AB159" s="14"/>
      <c r="AC159" s="14">
        <v>1326858</v>
      </c>
      <c r="AD159" s="14"/>
      <c r="AE159" s="14">
        <v>1326858</v>
      </c>
      <c r="AF159" s="14"/>
      <c r="AG159" s="14"/>
      <c r="AH159" s="14"/>
      <c r="AI159" s="14"/>
      <c r="AJ159" s="14"/>
      <c r="AK159" s="14">
        <v>2653716</v>
      </c>
      <c r="AL159" s="14"/>
      <c r="AM159" s="14">
        <v>1326858</v>
      </c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>
        <f>AY158</f>
        <v>2653716</v>
      </c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30">
        <f t="shared" si="2"/>
        <v>1</v>
      </c>
    </row>
    <row r="160" spans="1:65" ht="31.5">
      <c r="A160" s="11" t="s">
        <v>258</v>
      </c>
      <c r="B160" s="12" t="s">
        <v>27</v>
      </c>
      <c r="C160" s="12" t="s">
        <v>165</v>
      </c>
      <c r="D160" s="12" t="s">
        <v>29</v>
      </c>
      <c r="E160" s="12" t="s">
        <v>177</v>
      </c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 t="s">
        <v>163</v>
      </c>
      <c r="U160" s="12"/>
      <c r="V160" s="13"/>
      <c r="W160" s="13"/>
      <c r="X160" s="13"/>
      <c r="Y160" s="13"/>
      <c r="Z160" s="11"/>
      <c r="AA160" s="14">
        <v>2653716</v>
      </c>
      <c r="AB160" s="14"/>
      <c r="AC160" s="14">
        <v>1326858</v>
      </c>
      <c r="AD160" s="14"/>
      <c r="AE160" s="14">
        <v>1326858</v>
      </c>
      <c r="AF160" s="14"/>
      <c r="AG160" s="14"/>
      <c r="AH160" s="14"/>
      <c r="AI160" s="14"/>
      <c r="AJ160" s="14"/>
      <c r="AK160" s="14">
        <v>2653716</v>
      </c>
      <c r="AL160" s="14"/>
      <c r="AM160" s="14">
        <v>1326858</v>
      </c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>
        <f>AY159</f>
        <v>2653716</v>
      </c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30">
        <f t="shared" si="2"/>
        <v>1</v>
      </c>
    </row>
    <row r="161" spans="1:65" ht="47.25">
      <c r="A161" s="7" t="s">
        <v>179</v>
      </c>
      <c r="B161" s="8" t="s">
        <v>27</v>
      </c>
      <c r="C161" s="8" t="s">
        <v>165</v>
      </c>
      <c r="D161" s="8" t="s">
        <v>29</v>
      </c>
      <c r="E161" s="8" t="s">
        <v>180</v>
      </c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9"/>
      <c r="W161" s="9"/>
      <c r="X161" s="9"/>
      <c r="Y161" s="9"/>
      <c r="Z161" s="7"/>
      <c r="AA161" s="10">
        <v>327330</v>
      </c>
      <c r="AB161" s="10"/>
      <c r="AC161" s="10"/>
      <c r="AD161" s="10"/>
      <c r="AE161" s="10"/>
      <c r="AF161" s="10">
        <v>-13000</v>
      </c>
      <c r="AG161" s="10"/>
      <c r="AH161" s="10"/>
      <c r="AI161" s="10"/>
      <c r="AJ161" s="10"/>
      <c r="AK161" s="10">
        <v>314330</v>
      </c>
      <c r="AL161" s="10"/>
      <c r="AM161" s="10"/>
      <c r="AN161" s="10"/>
      <c r="AO161" s="10">
        <v>299772</v>
      </c>
      <c r="AP161" s="10"/>
      <c r="AQ161" s="10"/>
      <c r="AR161" s="10"/>
      <c r="AS161" s="10"/>
      <c r="AT161" s="10"/>
      <c r="AU161" s="10"/>
      <c r="AV161" s="10"/>
      <c r="AW161" s="10"/>
      <c r="AX161" s="10"/>
      <c r="AY161" s="10">
        <v>312705.95</v>
      </c>
      <c r="AZ161" s="10"/>
      <c r="BA161" s="10"/>
      <c r="BB161" s="10"/>
      <c r="BC161" s="10">
        <v>299772</v>
      </c>
      <c r="BD161" s="10"/>
      <c r="BE161" s="10"/>
      <c r="BF161" s="10"/>
      <c r="BG161" s="10"/>
      <c r="BH161" s="10"/>
      <c r="BI161" s="10"/>
      <c r="BJ161" s="10"/>
      <c r="BK161" s="10"/>
      <c r="BL161" s="10"/>
      <c r="BM161" s="30">
        <f t="shared" si="2"/>
        <v>0.99483329621735128</v>
      </c>
    </row>
    <row r="162" spans="1:65" ht="141.75">
      <c r="A162" s="16" t="s">
        <v>264</v>
      </c>
      <c r="B162" s="12" t="s">
        <v>27</v>
      </c>
      <c r="C162" s="12" t="s">
        <v>165</v>
      </c>
      <c r="D162" s="12" t="s">
        <v>29</v>
      </c>
      <c r="E162" s="12" t="s">
        <v>180</v>
      </c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 t="s">
        <v>211</v>
      </c>
      <c r="U162" s="12"/>
      <c r="V162" s="13"/>
      <c r="W162" s="13"/>
      <c r="X162" s="13"/>
      <c r="Y162" s="13"/>
      <c r="Z162" s="11"/>
      <c r="AA162" s="14">
        <v>149730</v>
      </c>
      <c r="AB162" s="14"/>
      <c r="AC162" s="14"/>
      <c r="AD162" s="14"/>
      <c r="AE162" s="14"/>
      <c r="AF162" s="14">
        <v>-13000</v>
      </c>
      <c r="AG162" s="14"/>
      <c r="AH162" s="14"/>
      <c r="AI162" s="14"/>
      <c r="AJ162" s="14"/>
      <c r="AK162" s="14">
        <v>136730</v>
      </c>
      <c r="AL162" s="14"/>
      <c r="AM162" s="14"/>
      <c r="AN162" s="14"/>
      <c r="AO162" s="14">
        <v>242172</v>
      </c>
      <c r="AP162" s="14"/>
      <c r="AQ162" s="14"/>
      <c r="AR162" s="14"/>
      <c r="AS162" s="14"/>
      <c r="AT162" s="14"/>
      <c r="AU162" s="14"/>
      <c r="AV162" s="14"/>
      <c r="AW162" s="14"/>
      <c r="AX162" s="14"/>
      <c r="AY162" s="14">
        <f>AY163</f>
        <v>135887.15</v>
      </c>
      <c r="AZ162" s="14"/>
      <c r="BA162" s="14"/>
      <c r="BB162" s="14"/>
      <c r="BC162" s="14">
        <v>242172</v>
      </c>
      <c r="BD162" s="14"/>
      <c r="BE162" s="14"/>
      <c r="BF162" s="14"/>
      <c r="BG162" s="14"/>
      <c r="BH162" s="14"/>
      <c r="BI162" s="14"/>
      <c r="BJ162" s="14"/>
      <c r="BK162" s="14"/>
      <c r="BL162" s="14"/>
      <c r="BM162" s="30">
        <f t="shared" si="2"/>
        <v>0.99383566152270897</v>
      </c>
    </row>
    <row r="163" spans="1:65" ht="31.5">
      <c r="A163" s="11" t="s">
        <v>258</v>
      </c>
      <c r="B163" s="12" t="s">
        <v>27</v>
      </c>
      <c r="C163" s="12" t="s">
        <v>165</v>
      </c>
      <c r="D163" s="12" t="s">
        <v>29</v>
      </c>
      <c r="E163" s="12" t="s">
        <v>180</v>
      </c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 t="s">
        <v>163</v>
      </c>
      <c r="U163" s="12"/>
      <c r="V163" s="13"/>
      <c r="W163" s="13"/>
      <c r="X163" s="13"/>
      <c r="Y163" s="13"/>
      <c r="Z163" s="11"/>
      <c r="AA163" s="14">
        <v>149730</v>
      </c>
      <c r="AB163" s="14"/>
      <c r="AC163" s="14"/>
      <c r="AD163" s="14"/>
      <c r="AE163" s="14"/>
      <c r="AF163" s="14">
        <v>-13000</v>
      </c>
      <c r="AG163" s="14"/>
      <c r="AH163" s="14"/>
      <c r="AI163" s="14"/>
      <c r="AJ163" s="14"/>
      <c r="AK163" s="14">
        <v>136730</v>
      </c>
      <c r="AL163" s="14"/>
      <c r="AM163" s="14"/>
      <c r="AN163" s="14"/>
      <c r="AO163" s="14">
        <v>242172</v>
      </c>
      <c r="AP163" s="14"/>
      <c r="AQ163" s="14"/>
      <c r="AR163" s="14"/>
      <c r="AS163" s="14"/>
      <c r="AT163" s="14"/>
      <c r="AU163" s="14"/>
      <c r="AV163" s="14"/>
      <c r="AW163" s="14"/>
      <c r="AX163" s="14"/>
      <c r="AY163" s="14">
        <f>31519.15+104368</f>
        <v>135887.15</v>
      </c>
      <c r="AZ163" s="14"/>
      <c r="BA163" s="14"/>
      <c r="BB163" s="14"/>
      <c r="BC163" s="14">
        <v>242172</v>
      </c>
      <c r="BD163" s="14"/>
      <c r="BE163" s="14"/>
      <c r="BF163" s="14"/>
      <c r="BG163" s="14"/>
      <c r="BH163" s="14"/>
      <c r="BI163" s="14"/>
      <c r="BJ163" s="14"/>
      <c r="BK163" s="14"/>
      <c r="BL163" s="14"/>
      <c r="BM163" s="30">
        <f t="shared" si="2"/>
        <v>0.99383566152270897</v>
      </c>
    </row>
    <row r="164" spans="1:65" ht="94.5">
      <c r="A164" s="11" t="s">
        <v>265</v>
      </c>
      <c r="B164" s="12" t="s">
        <v>27</v>
      </c>
      <c r="C164" s="12" t="s">
        <v>165</v>
      </c>
      <c r="D164" s="12" t="s">
        <v>29</v>
      </c>
      <c r="E164" s="12" t="s">
        <v>180</v>
      </c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 t="s">
        <v>207</v>
      </c>
      <c r="U164" s="12"/>
      <c r="V164" s="13"/>
      <c r="W164" s="13"/>
      <c r="X164" s="13"/>
      <c r="Y164" s="13"/>
      <c r="Z164" s="11"/>
      <c r="AA164" s="14">
        <v>177600</v>
      </c>
      <c r="AB164" s="14"/>
      <c r="AC164" s="14"/>
      <c r="AD164" s="14"/>
      <c r="AE164" s="14"/>
      <c r="AF164" s="14"/>
      <c r="AG164" s="14"/>
      <c r="AH164" s="14"/>
      <c r="AI164" s="14"/>
      <c r="AJ164" s="14"/>
      <c r="AK164" s="14">
        <v>177600</v>
      </c>
      <c r="AL164" s="14"/>
      <c r="AM164" s="14"/>
      <c r="AN164" s="14"/>
      <c r="AO164" s="14">
        <v>57600</v>
      </c>
      <c r="AP164" s="14"/>
      <c r="AQ164" s="14"/>
      <c r="AR164" s="14"/>
      <c r="AS164" s="14"/>
      <c r="AT164" s="14"/>
      <c r="AU164" s="14"/>
      <c r="AV164" s="14"/>
      <c r="AW164" s="14"/>
      <c r="AX164" s="14"/>
      <c r="AY164" s="14">
        <f>AY165</f>
        <v>176818.8</v>
      </c>
      <c r="AZ164" s="14"/>
      <c r="BA164" s="14"/>
      <c r="BB164" s="14"/>
      <c r="BC164" s="14">
        <v>57600</v>
      </c>
      <c r="BD164" s="14"/>
      <c r="BE164" s="14"/>
      <c r="BF164" s="14"/>
      <c r="BG164" s="14"/>
      <c r="BH164" s="14"/>
      <c r="BI164" s="14"/>
      <c r="BJ164" s="14"/>
      <c r="BK164" s="14"/>
      <c r="BL164" s="14"/>
      <c r="BM164" s="30">
        <f t="shared" si="2"/>
        <v>0.9956013513513513</v>
      </c>
    </row>
    <row r="165" spans="1:65" ht="47.25">
      <c r="A165" s="11" t="s">
        <v>208</v>
      </c>
      <c r="B165" s="12" t="s">
        <v>27</v>
      </c>
      <c r="C165" s="12" t="s">
        <v>165</v>
      </c>
      <c r="D165" s="12" t="s">
        <v>29</v>
      </c>
      <c r="E165" s="12" t="s">
        <v>180</v>
      </c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 t="s">
        <v>36</v>
      </c>
      <c r="U165" s="12"/>
      <c r="V165" s="13"/>
      <c r="W165" s="13"/>
      <c r="X165" s="13"/>
      <c r="Y165" s="13"/>
      <c r="Z165" s="11"/>
      <c r="AA165" s="14">
        <v>177600</v>
      </c>
      <c r="AB165" s="14"/>
      <c r="AC165" s="14"/>
      <c r="AD165" s="14"/>
      <c r="AE165" s="14"/>
      <c r="AF165" s="14"/>
      <c r="AG165" s="14"/>
      <c r="AH165" s="14"/>
      <c r="AI165" s="14"/>
      <c r="AJ165" s="14"/>
      <c r="AK165" s="14">
        <v>177600</v>
      </c>
      <c r="AL165" s="14"/>
      <c r="AM165" s="14"/>
      <c r="AN165" s="14"/>
      <c r="AO165" s="14">
        <v>57600</v>
      </c>
      <c r="AP165" s="14"/>
      <c r="AQ165" s="14"/>
      <c r="AR165" s="14"/>
      <c r="AS165" s="14"/>
      <c r="AT165" s="14"/>
      <c r="AU165" s="14"/>
      <c r="AV165" s="14"/>
      <c r="AW165" s="14"/>
      <c r="AX165" s="14"/>
      <c r="AY165" s="14">
        <v>176818.8</v>
      </c>
      <c r="AZ165" s="14"/>
      <c r="BA165" s="14"/>
      <c r="BB165" s="14"/>
      <c r="BC165" s="14">
        <v>57600</v>
      </c>
      <c r="BD165" s="14"/>
      <c r="BE165" s="14"/>
      <c r="BF165" s="14"/>
      <c r="BG165" s="14"/>
      <c r="BH165" s="14"/>
      <c r="BI165" s="14"/>
      <c r="BJ165" s="14"/>
      <c r="BK165" s="14"/>
      <c r="BL165" s="14"/>
      <c r="BM165" s="30">
        <f t="shared" si="2"/>
        <v>0.9956013513513513</v>
      </c>
    </row>
    <row r="166" spans="1:65" ht="47.25">
      <c r="A166" s="7" t="s">
        <v>176</v>
      </c>
      <c r="B166" s="8" t="s">
        <v>27</v>
      </c>
      <c r="C166" s="8" t="s">
        <v>165</v>
      </c>
      <c r="D166" s="8" t="s">
        <v>29</v>
      </c>
      <c r="E166" s="8" t="s">
        <v>183</v>
      </c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9"/>
      <c r="W166" s="9"/>
      <c r="X166" s="9"/>
      <c r="Y166" s="9"/>
      <c r="Z166" s="7"/>
      <c r="AA166" s="10">
        <v>184884</v>
      </c>
      <c r="AB166" s="10"/>
      <c r="AC166" s="10">
        <v>92442</v>
      </c>
      <c r="AD166" s="10"/>
      <c r="AE166" s="10">
        <v>92442</v>
      </c>
      <c r="AF166" s="10"/>
      <c r="AG166" s="10"/>
      <c r="AH166" s="10"/>
      <c r="AI166" s="10"/>
      <c r="AJ166" s="10"/>
      <c r="AK166" s="10">
        <v>184884</v>
      </c>
      <c r="AL166" s="10"/>
      <c r="AM166" s="10">
        <v>92442</v>
      </c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>
        <f>AY167</f>
        <v>184884</v>
      </c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30">
        <f t="shared" si="2"/>
        <v>1</v>
      </c>
    </row>
    <row r="167" spans="1:65" ht="141.75">
      <c r="A167" s="16" t="s">
        <v>263</v>
      </c>
      <c r="B167" s="12" t="s">
        <v>27</v>
      </c>
      <c r="C167" s="12" t="s">
        <v>165</v>
      </c>
      <c r="D167" s="12" t="s">
        <v>29</v>
      </c>
      <c r="E167" s="12" t="s">
        <v>183</v>
      </c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 t="s">
        <v>211</v>
      </c>
      <c r="U167" s="12"/>
      <c r="V167" s="13"/>
      <c r="W167" s="13"/>
      <c r="X167" s="13"/>
      <c r="Y167" s="13"/>
      <c r="Z167" s="11"/>
      <c r="AA167" s="14">
        <v>184884</v>
      </c>
      <c r="AB167" s="14"/>
      <c r="AC167" s="14">
        <v>92442</v>
      </c>
      <c r="AD167" s="14"/>
      <c r="AE167" s="14">
        <v>92442</v>
      </c>
      <c r="AF167" s="14"/>
      <c r="AG167" s="14"/>
      <c r="AH167" s="14"/>
      <c r="AI167" s="14"/>
      <c r="AJ167" s="14"/>
      <c r="AK167" s="14">
        <v>184884</v>
      </c>
      <c r="AL167" s="14"/>
      <c r="AM167" s="14">
        <v>92442</v>
      </c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>
        <f>AY168</f>
        <v>184884</v>
      </c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30">
        <f t="shared" si="2"/>
        <v>1</v>
      </c>
    </row>
    <row r="168" spans="1:65" ht="31.5">
      <c r="A168" s="11" t="s">
        <v>258</v>
      </c>
      <c r="B168" s="12" t="s">
        <v>27</v>
      </c>
      <c r="C168" s="12" t="s">
        <v>165</v>
      </c>
      <c r="D168" s="12" t="s">
        <v>29</v>
      </c>
      <c r="E168" s="12" t="s">
        <v>183</v>
      </c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 t="s">
        <v>163</v>
      </c>
      <c r="U168" s="12"/>
      <c r="V168" s="13"/>
      <c r="W168" s="13"/>
      <c r="X168" s="13"/>
      <c r="Y168" s="13"/>
      <c r="Z168" s="11"/>
      <c r="AA168" s="14">
        <v>184884</v>
      </c>
      <c r="AB168" s="14"/>
      <c r="AC168" s="14">
        <v>92442</v>
      </c>
      <c r="AD168" s="14"/>
      <c r="AE168" s="14">
        <v>92442</v>
      </c>
      <c r="AF168" s="14"/>
      <c r="AG168" s="14"/>
      <c r="AH168" s="14"/>
      <c r="AI168" s="14"/>
      <c r="AJ168" s="14"/>
      <c r="AK168" s="14">
        <v>184884</v>
      </c>
      <c r="AL168" s="14"/>
      <c r="AM168" s="14">
        <v>92442</v>
      </c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>
        <f>AK168</f>
        <v>184884</v>
      </c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30">
        <f t="shared" si="2"/>
        <v>1</v>
      </c>
    </row>
    <row r="169" spans="1:65" ht="15.75">
      <c r="A169" s="4" t="s">
        <v>184</v>
      </c>
      <c r="B169" s="20" t="s">
        <v>27</v>
      </c>
      <c r="C169" s="20" t="s">
        <v>84</v>
      </c>
      <c r="D169" s="20" t="s">
        <v>30</v>
      </c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5"/>
      <c r="W169" s="5"/>
      <c r="X169" s="5"/>
      <c r="Y169" s="5"/>
      <c r="Z169" s="4"/>
      <c r="AA169" s="6">
        <v>580100</v>
      </c>
      <c r="AB169" s="6"/>
      <c r="AC169" s="6"/>
      <c r="AD169" s="6"/>
      <c r="AE169" s="6"/>
      <c r="AF169" s="6"/>
      <c r="AG169" s="6"/>
      <c r="AH169" s="6"/>
      <c r="AI169" s="6"/>
      <c r="AJ169" s="6"/>
      <c r="AK169" s="6">
        <v>580100</v>
      </c>
      <c r="AL169" s="6"/>
      <c r="AM169" s="6"/>
      <c r="AN169" s="6"/>
      <c r="AO169" s="6">
        <v>580100</v>
      </c>
      <c r="AP169" s="6"/>
      <c r="AQ169" s="6"/>
      <c r="AR169" s="6"/>
      <c r="AS169" s="6"/>
      <c r="AT169" s="6"/>
      <c r="AU169" s="6"/>
      <c r="AV169" s="6"/>
      <c r="AW169" s="6"/>
      <c r="AX169" s="6"/>
      <c r="AY169" s="6">
        <v>580080</v>
      </c>
      <c r="AZ169" s="6"/>
      <c r="BA169" s="6"/>
      <c r="BB169" s="6"/>
      <c r="BC169" s="6">
        <v>580100</v>
      </c>
      <c r="BD169" s="6"/>
      <c r="BE169" s="6"/>
      <c r="BF169" s="6"/>
      <c r="BG169" s="6"/>
      <c r="BH169" s="6"/>
      <c r="BI169" s="6"/>
      <c r="BJ169" s="6"/>
      <c r="BK169" s="6"/>
      <c r="BL169" s="6"/>
      <c r="BM169" s="30">
        <f t="shared" si="2"/>
        <v>0.99996552318565768</v>
      </c>
    </row>
    <row r="170" spans="1:65" ht="15.75">
      <c r="A170" s="4" t="s">
        <v>185</v>
      </c>
      <c r="B170" s="20" t="s">
        <v>27</v>
      </c>
      <c r="C170" s="20" t="s">
        <v>84</v>
      </c>
      <c r="D170" s="20" t="s">
        <v>29</v>
      </c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5"/>
      <c r="W170" s="5"/>
      <c r="X170" s="5"/>
      <c r="Y170" s="5"/>
      <c r="Z170" s="4"/>
      <c r="AA170" s="6">
        <v>580100</v>
      </c>
      <c r="AB170" s="6"/>
      <c r="AC170" s="6"/>
      <c r="AD170" s="6"/>
      <c r="AE170" s="6"/>
      <c r="AF170" s="6"/>
      <c r="AG170" s="6"/>
      <c r="AH170" s="6"/>
      <c r="AI170" s="6"/>
      <c r="AJ170" s="6"/>
      <c r="AK170" s="6">
        <v>580100</v>
      </c>
      <c r="AL170" s="6"/>
      <c r="AM170" s="6"/>
      <c r="AN170" s="6"/>
      <c r="AO170" s="6">
        <v>580100</v>
      </c>
      <c r="AP170" s="6"/>
      <c r="AQ170" s="6"/>
      <c r="AR170" s="6"/>
      <c r="AS170" s="6"/>
      <c r="AT170" s="6"/>
      <c r="AU170" s="6"/>
      <c r="AV170" s="6"/>
      <c r="AW170" s="6"/>
      <c r="AX170" s="6"/>
      <c r="AY170" s="6">
        <v>580080</v>
      </c>
      <c r="AZ170" s="6"/>
      <c r="BA170" s="6"/>
      <c r="BB170" s="6"/>
      <c r="BC170" s="6">
        <v>580100</v>
      </c>
      <c r="BD170" s="6"/>
      <c r="BE170" s="6"/>
      <c r="BF170" s="6"/>
      <c r="BG170" s="6"/>
      <c r="BH170" s="6"/>
      <c r="BI170" s="6"/>
      <c r="BJ170" s="6"/>
      <c r="BK170" s="6"/>
      <c r="BL170" s="6"/>
      <c r="BM170" s="30">
        <f t="shared" si="2"/>
        <v>0.99996552318565768</v>
      </c>
    </row>
    <row r="171" spans="1:65" ht="31.5">
      <c r="A171" s="7" t="s">
        <v>186</v>
      </c>
      <c r="B171" s="8" t="s">
        <v>27</v>
      </c>
      <c r="C171" s="8" t="s">
        <v>84</v>
      </c>
      <c r="D171" s="8" t="s">
        <v>29</v>
      </c>
      <c r="E171" s="8" t="s">
        <v>187</v>
      </c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9"/>
      <c r="W171" s="9"/>
      <c r="X171" s="9"/>
      <c r="Y171" s="9"/>
      <c r="Z171" s="7"/>
      <c r="AA171" s="10">
        <v>580100</v>
      </c>
      <c r="AB171" s="10"/>
      <c r="AC171" s="10"/>
      <c r="AD171" s="10"/>
      <c r="AE171" s="10"/>
      <c r="AF171" s="10"/>
      <c r="AG171" s="10"/>
      <c r="AH171" s="10"/>
      <c r="AI171" s="10"/>
      <c r="AJ171" s="10"/>
      <c r="AK171" s="10">
        <v>580100</v>
      </c>
      <c r="AL171" s="10"/>
      <c r="AM171" s="10"/>
      <c r="AN171" s="10"/>
      <c r="AO171" s="10">
        <v>580100</v>
      </c>
      <c r="AP171" s="10"/>
      <c r="AQ171" s="10"/>
      <c r="AR171" s="10"/>
      <c r="AS171" s="10"/>
      <c r="AT171" s="10"/>
      <c r="AU171" s="10"/>
      <c r="AV171" s="10"/>
      <c r="AW171" s="10"/>
      <c r="AX171" s="10"/>
      <c r="AY171" s="10">
        <v>580080</v>
      </c>
      <c r="AZ171" s="10"/>
      <c r="BA171" s="10"/>
      <c r="BB171" s="10"/>
      <c r="BC171" s="10">
        <v>580100</v>
      </c>
      <c r="BD171" s="10"/>
      <c r="BE171" s="10"/>
      <c r="BF171" s="10"/>
      <c r="BG171" s="10"/>
      <c r="BH171" s="10"/>
      <c r="BI171" s="10"/>
      <c r="BJ171" s="10"/>
      <c r="BK171" s="10"/>
      <c r="BL171" s="10"/>
      <c r="BM171" s="30">
        <f t="shared" si="2"/>
        <v>0.99996552318565768</v>
      </c>
    </row>
    <row r="172" spans="1:65" ht="63">
      <c r="A172" s="11" t="s">
        <v>266</v>
      </c>
      <c r="B172" s="12" t="s">
        <v>27</v>
      </c>
      <c r="C172" s="12" t="s">
        <v>84</v>
      </c>
      <c r="D172" s="12" t="s">
        <v>29</v>
      </c>
      <c r="E172" s="12" t="s">
        <v>187</v>
      </c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 t="s">
        <v>214</v>
      </c>
      <c r="U172" s="12"/>
      <c r="V172" s="13"/>
      <c r="W172" s="13"/>
      <c r="X172" s="13"/>
      <c r="Y172" s="13"/>
      <c r="Z172" s="11"/>
      <c r="AA172" s="14">
        <v>580100</v>
      </c>
      <c r="AB172" s="14"/>
      <c r="AC172" s="14"/>
      <c r="AD172" s="14"/>
      <c r="AE172" s="14"/>
      <c r="AF172" s="14"/>
      <c r="AG172" s="14"/>
      <c r="AH172" s="14"/>
      <c r="AI172" s="14"/>
      <c r="AJ172" s="14"/>
      <c r="AK172" s="14">
        <v>580100</v>
      </c>
      <c r="AL172" s="14"/>
      <c r="AM172" s="14"/>
      <c r="AN172" s="14"/>
      <c r="AO172" s="14">
        <v>580100</v>
      </c>
      <c r="AP172" s="14"/>
      <c r="AQ172" s="14"/>
      <c r="AR172" s="14"/>
      <c r="AS172" s="14"/>
      <c r="AT172" s="14"/>
      <c r="AU172" s="14"/>
      <c r="AV172" s="14"/>
      <c r="AW172" s="14"/>
      <c r="AX172" s="14"/>
      <c r="AY172" s="14">
        <v>580080</v>
      </c>
      <c r="AZ172" s="14"/>
      <c r="BA172" s="14"/>
      <c r="BB172" s="14"/>
      <c r="BC172" s="14">
        <v>580100</v>
      </c>
      <c r="BD172" s="14"/>
      <c r="BE172" s="14"/>
      <c r="BF172" s="14"/>
      <c r="BG172" s="14"/>
      <c r="BH172" s="14"/>
      <c r="BI172" s="14"/>
      <c r="BJ172" s="14"/>
      <c r="BK172" s="14"/>
      <c r="BL172" s="14"/>
      <c r="BM172" s="30">
        <f t="shared" si="2"/>
        <v>0.99996552318565768</v>
      </c>
    </row>
    <row r="173" spans="1:65" ht="31.5">
      <c r="A173" s="11" t="s">
        <v>267</v>
      </c>
      <c r="B173" s="12" t="s">
        <v>27</v>
      </c>
      <c r="C173" s="12" t="s">
        <v>84</v>
      </c>
      <c r="D173" s="12" t="s">
        <v>29</v>
      </c>
      <c r="E173" s="12" t="s">
        <v>187</v>
      </c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 t="s">
        <v>189</v>
      </c>
      <c r="U173" s="12"/>
      <c r="V173" s="13"/>
      <c r="W173" s="13"/>
      <c r="X173" s="13"/>
      <c r="Y173" s="13"/>
      <c r="Z173" s="11"/>
      <c r="AA173" s="14">
        <v>580100</v>
      </c>
      <c r="AB173" s="14"/>
      <c r="AC173" s="14"/>
      <c r="AD173" s="14"/>
      <c r="AE173" s="14"/>
      <c r="AF173" s="14"/>
      <c r="AG173" s="14"/>
      <c r="AH173" s="14"/>
      <c r="AI173" s="14"/>
      <c r="AJ173" s="14"/>
      <c r="AK173" s="14">
        <v>580100</v>
      </c>
      <c r="AL173" s="14"/>
      <c r="AM173" s="14"/>
      <c r="AN173" s="14"/>
      <c r="AO173" s="14">
        <v>580100</v>
      </c>
      <c r="AP173" s="14"/>
      <c r="AQ173" s="14"/>
      <c r="AR173" s="14"/>
      <c r="AS173" s="14"/>
      <c r="AT173" s="14"/>
      <c r="AU173" s="14"/>
      <c r="AV173" s="14"/>
      <c r="AW173" s="14"/>
      <c r="AX173" s="14"/>
      <c r="AY173" s="14">
        <v>580080</v>
      </c>
      <c r="AZ173" s="14"/>
      <c r="BA173" s="14"/>
      <c r="BB173" s="14"/>
      <c r="BC173" s="14">
        <v>580100</v>
      </c>
      <c r="BD173" s="14"/>
      <c r="BE173" s="14"/>
      <c r="BF173" s="14"/>
      <c r="BG173" s="14"/>
      <c r="BH173" s="14"/>
      <c r="BI173" s="14"/>
      <c r="BJ173" s="14"/>
      <c r="BK173" s="14"/>
      <c r="BL173" s="14"/>
      <c r="BM173" s="30">
        <f t="shared" si="2"/>
        <v>0.99996552318565768</v>
      </c>
    </row>
    <row r="174" spans="1:65" ht="15.75">
      <c r="A174" s="4" t="s">
        <v>190</v>
      </c>
      <c r="B174" s="20" t="s">
        <v>27</v>
      </c>
      <c r="C174" s="20" t="s">
        <v>60</v>
      </c>
      <c r="D174" s="20" t="s">
        <v>30</v>
      </c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5"/>
      <c r="W174" s="5"/>
      <c r="X174" s="5"/>
      <c r="Y174" s="5"/>
      <c r="Z174" s="4"/>
      <c r="AA174" s="6">
        <v>1381600</v>
      </c>
      <c r="AB174" s="6"/>
      <c r="AC174" s="6"/>
      <c r="AD174" s="6"/>
      <c r="AE174" s="6"/>
      <c r="AF174" s="6">
        <v>326200</v>
      </c>
      <c r="AG174" s="6"/>
      <c r="AH174" s="6"/>
      <c r="AI174" s="6"/>
      <c r="AJ174" s="6"/>
      <c r="AK174" s="6">
        <v>1707800</v>
      </c>
      <c r="AL174" s="6"/>
      <c r="AM174" s="6"/>
      <c r="AN174" s="6"/>
      <c r="AO174" s="6">
        <v>1215300</v>
      </c>
      <c r="AP174" s="6"/>
      <c r="AQ174" s="6"/>
      <c r="AR174" s="6"/>
      <c r="AS174" s="6"/>
      <c r="AT174" s="6"/>
      <c r="AU174" s="6"/>
      <c r="AV174" s="6"/>
      <c r="AW174" s="6"/>
      <c r="AX174" s="6"/>
      <c r="AY174" s="6">
        <v>1606605.24</v>
      </c>
      <c r="AZ174" s="6"/>
      <c r="BA174" s="6"/>
      <c r="BB174" s="6"/>
      <c r="BC174" s="6">
        <v>1215300</v>
      </c>
      <c r="BD174" s="6"/>
      <c r="BE174" s="6"/>
      <c r="BF174" s="6"/>
      <c r="BG174" s="6"/>
      <c r="BH174" s="6"/>
      <c r="BI174" s="6"/>
      <c r="BJ174" s="6"/>
      <c r="BK174" s="6"/>
      <c r="BL174" s="6"/>
      <c r="BM174" s="30">
        <f t="shared" si="2"/>
        <v>0.94074554397470433</v>
      </c>
    </row>
    <row r="175" spans="1:65" ht="15.75">
      <c r="A175" s="4" t="s">
        <v>191</v>
      </c>
      <c r="B175" s="20" t="s">
        <v>27</v>
      </c>
      <c r="C175" s="20" t="s">
        <v>60</v>
      </c>
      <c r="D175" s="20" t="s">
        <v>29</v>
      </c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5"/>
      <c r="W175" s="5"/>
      <c r="X175" s="5"/>
      <c r="Y175" s="5"/>
      <c r="Z175" s="4"/>
      <c r="AA175" s="6">
        <v>1381600</v>
      </c>
      <c r="AB175" s="6"/>
      <c r="AC175" s="6"/>
      <c r="AD175" s="6"/>
      <c r="AE175" s="6"/>
      <c r="AF175" s="6">
        <v>326200</v>
      </c>
      <c r="AG175" s="6"/>
      <c r="AH175" s="6"/>
      <c r="AI175" s="6"/>
      <c r="AJ175" s="6"/>
      <c r="AK175" s="6">
        <v>1707800</v>
      </c>
      <c r="AL175" s="6"/>
      <c r="AM175" s="6"/>
      <c r="AN175" s="6"/>
      <c r="AO175" s="6">
        <v>1215300</v>
      </c>
      <c r="AP175" s="6"/>
      <c r="AQ175" s="6"/>
      <c r="AR175" s="6"/>
      <c r="AS175" s="6"/>
      <c r="AT175" s="6"/>
      <c r="AU175" s="6"/>
      <c r="AV175" s="6"/>
      <c r="AW175" s="6"/>
      <c r="AX175" s="6"/>
      <c r="AY175" s="6">
        <v>1606605.24</v>
      </c>
      <c r="AZ175" s="6"/>
      <c r="BA175" s="6"/>
      <c r="BB175" s="6"/>
      <c r="BC175" s="6">
        <v>1215300</v>
      </c>
      <c r="BD175" s="6"/>
      <c r="BE175" s="6"/>
      <c r="BF175" s="6"/>
      <c r="BG175" s="6"/>
      <c r="BH175" s="6"/>
      <c r="BI175" s="6"/>
      <c r="BJ175" s="6"/>
      <c r="BK175" s="6"/>
      <c r="BL175" s="6"/>
      <c r="BM175" s="30">
        <f t="shared" si="2"/>
        <v>0.94074554397470433</v>
      </c>
    </row>
    <row r="176" spans="1:65" ht="31.5">
      <c r="A176" s="7" t="s">
        <v>167</v>
      </c>
      <c r="B176" s="8" t="s">
        <v>27</v>
      </c>
      <c r="C176" s="8" t="s">
        <v>60</v>
      </c>
      <c r="D176" s="8" t="s">
        <v>29</v>
      </c>
      <c r="E176" s="8" t="s">
        <v>168</v>
      </c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9"/>
      <c r="W176" s="9"/>
      <c r="X176" s="9"/>
      <c r="Y176" s="9"/>
      <c r="Z176" s="7"/>
      <c r="AA176" s="10"/>
      <c r="AB176" s="10"/>
      <c r="AC176" s="10"/>
      <c r="AD176" s="10"/>
      <c r="AE176" s="10"/>
      <c r="AF176" s="10">
        <v>381200</v>
      </c>
      <c r="AG176" s="10"/>
      <c r="AH176" s="10"/>
      <c r="AI176" s="10"/>
      <c r="AJ176" s="10"/>
      <c r="AK176" s="10">
        <v>381200</v>
      </c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>
        <v>378100</v>
      </c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30">
        <f t="shared" si="2"/>
        <v>0.9918677859391396</v>
      </c>
    </row>
    <row r="177" spans="1:65" ht="78.75">
      <c r="A177" s="11" t="s">
        <v>260</v>
      </c>
      <c r="B177" s="12" t="s">
        <v>27</v>
      </c>
      <c r="C177" s="12" t="s">
        <v>60</v>
      </c>
      <c r="D177" s="12" t="s">
        <v>29</v>
      </c>
      <c r="E177" s="12" t="s">
        <v>168</v>
      </c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 t="s">
        <v>207</v>
      </c>
      <c r="U177" s="12"/>
      <c r="V177" s="13"/>
      <c r="W177" s="13"/>
      <c r="X177" s="13"/>
      <c r="Y177" s="13"/>
      <c r="Z177" s="11"/>
      <c r="AA177" s="14"/>
      <c r="AB177" s="14"/>
      <c r="AC177" s="14"/>
      <c r="AD177" s="14"/>
      <c r="AE177" s="14"/>
      <c r="AF177" s="14">
        <v>381200</v>
      </c>
      <c r="AG177" s="14"/>
      <c r="AH177" s="14"/>
      <c r="AI177" s="14"/>
      <c r="AJ177" s="14"/>
      <c r="AK177" s="14">
        <v>381200</v>
      </c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>
        <v>378100</v>
      </c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30">
        <f t="shared" si="2"/>
        <v>0.9918677859391396</v>
      </c>
    </row>
    <row r="178" spans="1:65" ht="47.25">
      <c r="A178" s="11" t="s">
        <v>208</v>
      </c>
      <c r="B178" s="12" t="s">
        <v>27</v>
      </c>
      <c r="C178" s="12" t="s">
        <v>60</v>
      </c>
      <c r="D178" s="12" t="s">
        <v>29</v>
      </c>
      <c r="E178" s="12" t="s">
        <v>168</v>
      </c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 t="s">
        <v>36</v>
      </c>
      <c r="U178" s="12"/>
      <c r="V178" s="13"/>
      <c r="W178" s="13"/>
      <c r="X178" s="13"/>
      <c r="Y178" s="13"/>
      <c r="Z178" s="11"/>
      <c r="AA178" s="14"/>
      <c r="AB178" s="14"/>
      <c r="AC178" s="14"/>
      <c r="AD178" s="14"/>
      <c r="AE178" s="14"/>
      <c r="AF178" s="14">
        <v>381200</v>
      </c>
      <c r="AG178" s="14"/>
      <c r="AH178" s="14"/>
      <c r="AI178" s="14"/>
      <c r="AJ178" s="14"/>
      <c r="AK178" s="14">
        <v>381200</v>
      </c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>
        <v>378100</v>
      </c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30">
        <f t="shared" si="2"/>
        <v>0.9918677859391396</v>
      </c>
    </row>
    <row r="179" spans="1:65" ht="31.5">
      <c r="A179" s="7" t="s">
        <v>167</v>
      </c>
      <c r="B179" s="8" t="s">
        <v>27</v>
      </c>
      <c r="C179" s="8" t="s">
        <v>60</v>
      </c>
      <c r="D179" s="8" t="s">
        <v>29</v>
      </c>
      <c r="E179" s="8" t="s">
        <v>192</v>
      </c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9"/>
      <c r="W179" s="9"/>
      <c r="X179" s="9"/>
      <c r="Y179" s="9"/>
      <c r="Z179" s="7"/>
      <c r="AA179" s="10">
        <v>1381600</v>
      </c>
      <c r="AB179" s="10"/>
      <c r="AC179" s="10"/>
      <c r="AD179" s="10"/>
      <c r="AE179" s="10"/>
      <c r="AF179" s="10">
        <v>-55000</v>
      </c>
      <c r="AG179" s="10"/>
      <c r="AH179" s="10"/>
      <c r="AI179" s="10"/>
      <c r="AJ179" s="10"/>
      <c r="AK179" s="10">
        <v>1326600</v>
      </c>
      <c r="AL179" s="10"/>
      <c r="AM179" s="10"/>
      <c r="AN179" s="10"/>
      <c r="AO179" s="10">
        <v>1215300</v>
      </c>
      <c r="AP179" s="10"/>
      <c r="AQ179" s="10"/>
      <c r="AR179" s="10"/>
      <c r="AS179" s="10"/>
      <c r="AT179" s="10"/>
      <c r="AU179" s="10"/>
      <c r="AV179" s="10"/>
      <c r="AW179" s="10"/>
      <c r="AX179" s="10"/>
      <c r="AY179" s="10">
        <v>1228505.24</v>
      </c>
      <c r="AZ179" s="10"/>
      <c r="BA179" s="10"/>
      <c r="BB179" s="10"/>
      <c r="BC179" s="10">
        <v>1215300</v>
      </c>
      <c r="BD179" s="10"/>
      <c r="BE179" s="10"/>
      <c r="BF179" s="10"/>
      <c r="BG179" s="10"/>
      <c r="BH179" s="10"/>
      <c r="BI179" s="10"/>
      <c r="BJ179" s="10"/>
      <c r="BK179" s="10"/>
      <c r="BL179" s="10"/>
      <c r="BM179" s="30">
        <f t="shared" si="2"/>
        <v>0.92605551032715216</v>
      </c>
    </row>
    <row r="180" spans="1:65" ht="126">
      <c r="A180" s="16" t="s">
        <v>259</v>
      </c>
      <c r="B180" s="12" t="s">
        <v>27</v>
      </c>
      <c r="C180" s="12" t="s">
        <v>60</v>
      </c>
      <c r="D180" s="12" t="s">
        <v>29</v>
      </c>
      <c r="E180" s="12" t="s">
        <v>192</v>
      </c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 t="s">
        <v>211</v>
      </c>
      <c r="U180" s="12"/>
      <c r="V180" s="13"/>
      <c r="W180" s="13"/>
      <c r="X180" s="13"/>
      <c r="Y180" s="13"/>
      <c r="Z180" s="11"/>
      <c r="AA180" s="14">
        <v>865800</v>
      </c>
      <c r="AB180" s="14"/>
      <c r="AC180" s="14"/>
      <c r="AD180" s="14"/>
      <c r="AE180" s="14"/>
      <c r="AF180" s="14">
        <v>-29900</v>
      </c>
      <c r="AG180" s="14"/>
      <c r="AH180" s="14"/>
      <c r="AI180" s="14"/>
      <c r="AJ180" s="14"/>
      <c r="AK180" s="14">
        <v>835900</v>
      </c>
      <c r="AL180" s="14"/>
      <c r="AM180" s="14"/>
      <c r="AN180" s="14"/>
      <c r="AO180" s="14">
        <v>865800</v>
      </c>
      <c r="AP180" s="14"/>
      <c r="AQ180" s="14"/>
      <c r="AR180" s="14"/>
      <c r="AS180" s="14"/>
      <c r="AT180" s="14"/>
      <c r="AU180" s="14"/>
      <c r="AV180" s="14"/>
      <c r="AW180" s="14"/>
      <c r="AX180" s="14"/>
      <c r="AY180" s="14">
        <f>641987.08+193595.09</f>
        <v>835582.16999999993</v>
      </c>
      <c r="AZ180" s="14"/>
      <c r="BA180" s="14"/>
      <c r="BB180" s="14"/>
      <c r="BC180" s="14">
        <v>865800</v>
      </c>
      <c r="BD180" s="14"/>
      <c r="BE180" s="14"/>
      <c r="BF180" s="14"/>
      <c r="BG180" s="14"/>
      <c r="BH180" s="14"/>
      <c r="BI180" s="14"/>
      <c r="BJ180" s="14"/>
      <c r="BK180" s="14"/>
      <c r="BL180" s="14"/>
      <c r="BM180" s="30">
        <f t="shared" si="2"/>
        <v>0.99961977509271438</v>
      </c>
    </row>
    <row r="181" spans="1:65" ht="31.5">
      <c r="A181" s="11" t="s">
        <v>258</v>
      </c>
      <c r="B181" s="12" t="s">
        <v>27</v>
      </c>
      <c r="C181" s="12" t="s">
        <v>60</v>
      </c>
      <c r="D181" s="12" t="s">
        <v>29</v>
      </c>
      <c r="E181" s="12" t="s">
        <v>192</v>
      </c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 t="s">
        <v>163</v>
      </c>
      <c r="U181" s="12"/>
      <c r="V181" s="13"/>
      <c r="W181" s="13"/>
      <c r="X181" s="13"/>
      <c r="Y181" s="13"/>
      <c r="Z181" s="11"/>
      <c r="AA181" s="14">
        <v>865800</v>
      </c>
      <c r="AB181" s="14"/>
      <c r="AC181" s="14"/>
      <c r="AD181" s="14"/>
      <c r="AE181" s="14"/>
      <c r="AF181" s="14">
        <v>-29900</v>
      </c>
      <c r="AG181" s="14"/>
      <c r="AH181" s="14"/>
      <c r="AI181" s="14"/>
      <c r="AJ181" s="14"/>
      <c r="AK181" s="14">
        <v>835900</v>
      </c>
      <c r="AL181" s="14"/>
      <c r="AM181" s="14"/>
      <c r="AN181" s="14"/>
      <c r="AO181" s="14">
        <v>865800</v>
      </c>
      <c r="AP181" s="14"/>
      <c r="AQ181" s="14"/>
      <c r="AR181" s="14"/>
      <c r="AS181" s="14"/>
      <c r="AT181" s="14"/>
      <c r="AU181" s="14"/>
      <c r="AV181" s="14"/>
      <c r="AW181" s="14"/>
      <c r="AX181" s="14"/>
      <c r="AY181" s="14">
        <v>835582.17</v>
      </c>
      <c r="AZ181" s="14"/>
      <c r="BA181" s="14"/>
      <c r="BB181" s="14"/>
      <c r="BC181" s="14">
        <v>865800</v>
      </c>
      <c r="BD181" s="14"/>
      <c r="BE181" s="14"/>
      <c r="BF181" s="14"/>
      <c r="BG181" s="14"/>
      <c r="BH181" s="14"/>
      <c r="BI181" s="14"/>
      <c r="BJ181" s="14"/>
      <c r="BK181" s="14"/>
      <c r="BL181" s="14"/>
      <c r="BM181" s="30">
        <f t="shared" si="2"/>
        <v>0.99961977509271449</v>
      </c>
    </row>
    <row r="182" spans="1:65" ht="78.75">
      <c r="A182" s="11" t="s">
        <v>260</v>
      </c>
      <c r="B182" s="12" t="s">
        <v>27</v>
      </c>
      <c r="C182" s="12" t="s">
        <v>60</v>
      </c>
      <c r="D182" s="12" t="s">
        <v>29</v>
      </c>
      <c r="E182" s="12" t="s">
        <v>192</v>
      </c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 t="s">
        <v>207</v>
      </c>
      <c r="U182" s="12"/>
      <c r="V182" s="13"/>
      <c r="W182" s="13"/>
      <c r="X182" s="13"/>
      <c r="Y182" s="13"/>
      <c r="Z182" s="11"/>
      <c r="AA182" s="14">
        <v>515800</v>
      </c>
      <c r="AB182" s="14"/>
      <c r="AC182" s="14"/>
      <c r="AD182" s="14"/>
      <c r="AE182" s="14"/>
      <c r="AF182" s="14">
        <v>-25100</v>
      </c>
      <c r="AG182" s="14"/>
      <c r="AH182" s="14"/>
      <c r="AI182" s="14"/>
      <c r="AJ182" s="14"/>
      <c r="AK182" s="14">
        <v>490700</v>
      </c>
      <c r="AL182" s="14"/>
      <c r="AM182" s="14"/>
      <c r="AN182" s="14"/>
      <c r="AO182" s="14">
        <v>349500</v>
      </c>
      <c r="AP182" s="14"/>
      <c r="AQ182" s="14"/>
      <c r="AR182" s="14"/>
      <c r="AS182" s="14"/>
      <c r="AT182" s="14"/>
      <c r="AU182" s="14"/>
      <c r="AV182" s="14"/>
      <c r="AW182" s="14"/>
      <c r="AX182" s="14"/>
      <c r="AY182" s="14">
        <f>254002.38+138920.69</f>
        <v>392923.07</v>
      </c>
      <c r="AZ182" s="14"/>
      <c r="BA182" s="14"/>
      <c r="BB182" s="14"/>
      <c r="BC182" s="14">
        <v>349500</v>
      </c>
      <c r="BD182" s="14"/>
      <c r="BE182" s="14"/>
      <c r="BF182" s="14"/>
      <c r="BG182" s="14"/>
      <c r="BH182" s="14"/>
      <c r="BI182" s="14"/>
      <c r="BJ182" s="14"/>
      <c r="BK182" s="14"/>
      <c r="BL182" s="14"/>
      <c r="BM182" s="30">
        <f t="shared" si="2"/>
        <v>0.80073990218055835</v>
      </c>
    </row>
    <row r="183" spans="1:65" ht="47.25">
      <c r="A183" s="11" t="s">
        <v>208</v>
      </c>
      <c r="B183" s="12" t="s">
        <v>27</v>
      </c>
      <c r="C183" s="12" t="s">
        <v>60</v>
      </c>
      <c r="D183" s="12" t="s">
        <v>29</v>
      </c>
      <c r="E183" s="12" t="s">
        <v>192</v>
      </c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 t="s">
        <v>36</v>
      </c>
      <c r="U183" s="12"/>
      <c r="V183" s="13"/>
      <c r="W183" s="13"/>
      <c r="X183" s="13"/>
      <c r="Y183" s="13"/>
      <c r="Z183" s="11"/>
      <c r="AA183" s="14">
        <v>515800</v>
      </c>
      <c r="AB183" s="14"/>
      <c r="AC183" s="14"/>
      <c r="AD183" s="14"/>
      <c r="AE183" s="14"/>
      <c r="AF183" s="14">
        <v>-25100</v>
      </c>
      <c r="AG183" s="14"/>
      <c r="AH183" s="14"/>
      <c r="AI183" s="14"/>
      <c r="AJ183" s="14"/>
      <c r="AK183" s="14">
        <v>490700</v>
      </c>
      <c r="AL183" s="14"/>
      <c r="AM183" s="14"/>
      <c r="AN183" s="14"/>
      <c r="AO183" s="14">
        <v>349500</v>
      </c>
      <c r="AP183" s="14"/>
      <c r="AQ183" s="14"/>
      <c r="AR183" s="14"/>
      <c r="AS183" s="14"/>
      <c r="AT183" s="14"/>
      <c r="AU183" s="14"/>
      <c r="AV183" s="14"/>
      <c r="AW183" s="14"/>
      <c r="AX183" s="14"/>
      <c r="AY183" s="14">
        <v>392923.07</v>
      </c>
      <c r="AZ183" s="14"/>
      <c r="BA183" s="14"/>
      <c r="BB183" s="14"/>
      <c r="BC183" s="14">
        <v>349500</v>
      </c>
      <c r="BD183" s="14"/>
      <c r="BE183" s="14"/>
      <c r="BF183" s="14"/>
      <c r="BG183" s="14"/>
      <c r="BH183" s="14"/>
      <c r="BI183" s="14"/>
      <c r="BJ183" s="14"/>
      <c r="BK183" s="14"/>
      <c r="BL183" s="14"/>
      <c r="BM183" s="30">
        <f t="shared" si="2"/>
        <v>0.80073990218055835</v>
      </c>
    </row>
    <row r="184" spans="1:65" ht="141.75">
      <c r="A184" s="4" t="s">
        <v>193</v>
      </c>
      <c r="B184" s="20" t="s">
        <v>194</v>
      </c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5"/>
      <c r="W184" s="5"/>
      <c r="X184" s="5"/>
      <c r="Y184" s="5"/>
      <c r="Z184" s="4"/>
      <c r="AA184" s="6">
        <v>871400</v>
      </c>
      <c r="AB184" s="6"/>
      <c r="AC184" s="6"/>
      <c r="AD184" s="6"/>
      <c r="AE184" s="6"/>
      <c r="AF184" s="6">
        <v>325100</v>
      </c>
      <c r="AG184" s="6"/>
      <c r="AH184" s="6"/>
      <c r="AI184" s="6"/>
      <c r="AJ184" s="6"/>
      <c r="AK184" s="6">
        <v>1196500</v>
      </c>
      <c r="AL184" s="6"/>
      <c r="AM184" s="6"/>
      <c r="AN184" s="6"/>
      <c r="AO184" s="6">
        <v>850600</v>
      </c>
      <c r="AP184" s="6"/>
      <c r="AQ184" s="6"/>
      <c r="AR184" s="6"/>
      <c r="AS184" s="6"/>
      <c r="AT184" s="6"/>
      <c r="AU184" s="6"/>
      <c r="AV184" s="6"/>
      <c r="AW184" s="6"/>
      <c r="AX184" s="6"/>
      <c r="AY184" s="6">
        <v>1121869.8999999999</v>
      </c>
      <c r="AZ184" s="6"/>
      <c r="BA184" s="6"/>
      <c r="BB184" s="6"/>
      <c r="BC184" s="6">
        <v>850600</v>
      </c>
      <c r="BD184" s="6"/>
      <c r="BE184" s="6"/>
      <c r="BF184" s="6"/>
      <c r="BG184" s="6"/>
      <c r="BH184" s="6"/>
      <c r="BI184" s="6"/>
      <c r="BJ184" s="6"/>
      <c r="BK184" s="6"/>
      <c r="BL184" s="6"/>
      <c r="BM184" s="30">
        <f t="shared" si="2"/>
        <v>0.93762632678646041</v>
      </c>
    </row>
    <row r="185" spans="1:65" ht="31.5">
      <c r="A185" s="4" t="s">
        <v>28</v>
      </c>
      <c r="B185" s="20" t="s">
        <v>194</v>
      </c>
      <c r="C185" s="20" t="s">
        <v>29</v>
      </c>
      <c r="D185" s="20" t="s">
        <v>30</v>
      </c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5"/>
      <c r="W185" s="5"/>
      <c r="X185" s="5"/>
      <c r="Y185" s="5"/>
      <c r="Z185" s="4"/>
      <c r="AA185" s="6">
        <v>871400</v>
      </c>
      <c r="AB185" s="6"/>
      <c r="AC185" s="6"/>
      <c r="AD185" s="6"/>
      <c r="AE185" s="6"/>
      <c r="AF185" s="6">
        <v>325100</v>
      </c>
      <c r="AG185" s="6"/>
      <c r="AH185" s="6"/>
      <c r="AI185" s="6"/>
      <c r="AJ185" s="6"/>
      <c r="AK185" s="6">
        <v>1196500</v>
      </c>
      <c r="AL185" s="6"/>
      <c r="AM185" s="6"/>
      <c r="AN185" s="6"/>
      <c r="AO185" s="6">
        <v>850600</v>
      </c>
      <c r="AP185" s="6"/>
      <c r="AQ185" s="6"/>
      <c r="AR185" s="6"/>
      <c r="AS185" s="6"/>
      <c r="AT185" s="6"/>
      <c r="AU185" s="6"/>
      <c r="AV185" s="6"/>
      <c r="AW185" s="6"/>
      <c r="AX185" s="6"/>
      <c r="AY185" s="6">
        <v>1121869.8999999999</v>
      </c>
      <c r="AZ185" s="6"/>
      <c r="BA185" s="6"/>
      <c r="BB185" s="6"/>
      <c r="BC185" s="6">
        <v>850600</v>
      </c>
      <c r="BD185" s="6"/>
      <c r="BE185" s="6"/>
      <c r="BF185" s="6"/>
      <c r="BG185" s="6"/>
      <c r="BH185" s="6"/>
      <c r="BI185" s="6"/>
      <c r="BJ185" s="6"/>
      <c r="BK185" s="6"/>
      <c r="BL185" s="6"/>
      <c r="BM185" s="30">
        <f t="shared" si="2"/>
        <v>0.93762632678646041</v>
      </c>
    </row>
    <row r="186" spans="1:65" ht="78.75">
      <c r="A186" s="4" t="s">
        <v>195</v>
      </c>
      <c r="B186" s="20" t="s">
        <v>194</v>
      </c>
      <c r="C186" s="20" t="s">
        <v>29</v>
      </c>
      <c r="D186" s="20" t="s">
        <v>78</v>
      </c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5"/>
      <c r="W186" s="5"/>
      <c r="X186" s="5"/>
      <c r="Y186" s="5"/>
      <c r="Z186" s="4"/>
      <c r="AA186" s="6">
        <v>871400</v>
      </c>
      <c r="AB186" s="6"/>
      <c r="AC186" s="6"/>
      <c r="AD186" s="6"/>
      <c r="AE186" s="6"/>
      <c r="AF186" s="6">
        <v>325100</v>
      </c>
      <c r="AG186" s="6"/>
      <c r="AH186" s="6"/>
      <c r="AI186" s="6"/>
      <c r="AJ186" s="6"/>
      <c r="AK186" s="6">
        <v>1196500</v>
      </c>
      <c r="AL186" s="6"/>
      <c r="AM186" s="6"/>
      <c r="AN186" s="6"/>
      <c r="AO186" s="6">
        <v>850600</v>
      </c>
      <c r="AP186" s="6"/>
      <c r="AQ186" s="6"/>
      <c r="AR186" s="6"/>
      <c r="AS186" s="6"/>
      <c r="AT186" s="6"/>
      <c r="AU186" s="6"/>
      <c r="AV186" s="6"/>
      <c r="AW186" s="6"/>
      <c r="AX186" s="6"/>
      <c r="AY186" s="6">
        <v>1121869.8999999999</v>
      </c>
      <c r="AZ186" s="6"/>
      <c r="BA186" s="6"/>
      <c r="BB186" s="6"/>
      <c r="BC186" s="6">
        <v>850600</v>
      </c>
      <c r="BD186" s="6"/>
      <c r="BE186" s="6"/>
      <c r="BF186" s="6"/>
      <c r="BG186" s="6"/>
      <c r="BH186" s="6"/>
      <c r="BI186" s="6"/>
      <c r="BJ186" s="6"/>
      <c r="BK186" s="6"/>
      <c r="BL186" s="6"/>
      <c r="BM186" s="30">
        <f t="shared" si="2"/>
        <v>0.93762632678646041</v>
      </c>
    </row>
    <row r="187" spans="1:65" ht="78.75">
      <c r="A187" s="7" t="s">
        <v>33</v>
      </c>
      <c r="B187" s="8" t="s">
        <v>194</v>
      </c>
      <c r="C187" s="8" t="s">
        <v>29</v>
      </c>
      <c r="D187" s="8" t="s">
        <v>78</v>
      </c>
      <c r="E187" s="8" t="s">
        <v>34</v>
      </c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9"/>
      <c r="W187" s="9"/>
      <c r="X187" s="9"/>
      <c r="Y187" s="9"/>
      <c r="Z187" s="7"/>
      <c r="AA187" s="10">
        <v>100000</v>
      </c>
      <c r="AB187" s="10"/>
      <c r="AC187" s="10"/>
      <c r="AD187" s="10"/>
      <c r="AE187" s="10"/>
      <c r="AF187" s="10">
        <v>160000</v>
      </c>
      <c r="AG187" s="10"/>
      <c r="AH187" s="10"/>
      <c r="AI187" s="10"/>
      <c r="AJ187" s="10"/>
      <c r="AK187" s="10">
        <v>260000</v>
      </c>
      <c r="AL187" s="10"/>
      <c r="AM187" s="10"/>
      <c r="AN187" s="10"/>
      <c r="AO187" s="10">
        <v>100000</v>
      </c>
      <c r="AP187" s="10"/>
      <c r="AQ187" s="10"/>
      <c r="AR187" s="10"/>
      <c r="AS187" s="10"/>
      <c r="AT187" s="10"/>
      <c r="AU187" s="10"/>
      <c r="AV187" s="10"/>
      <c r="AW187" s="10"/>
      <c r="AX187" s="10"/>
      <c r="AY187" s="10">
        <v>251360</v>
      </c>
      <c r="AZ187" s="10"/>
      <c r="BA187" s="10"/>
      <c r="BB187" s="10"/>
      <c r="BC187" s="10">
        <v>100000</v>
      </c>
      <c r="BD187" s="10"/>
      <c r="BE187" s="10"/>
      <c r="BF187" s="10"/>
      <c r="BG187" s="10"/>
      <c r="BH187" s="10"/>
      <c r="BI187" s="10"/>
      <c r="BJ187" s="10"/>
      <c r="BK187" s="10"/>
      <c r="BL187" s="10"/>
      <c r="BM187" s="30">
        <f t="shared" si="2"/>
        <v>0.96676923076923071</v>
      </c>
    </row>
    <row r="188" spans="1:65" ht="126">
      <c r="A188" s="11" t="s">
        <v>206</v>
      </c>
      <c r="B188" s="12" t="s">
        <v>194</v>
      </c>
      <c r="C188" s="12" t="s">
        <v>29</v>
      </c>
      <c r="D188" s="12" t="s">
        <v>78</v>
      </c>
      <c r="E188" s="12" t="s">
        <v>34</v>
      </c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 t="s">
        <v>207</v>
      </c>
      <c r="U188" s="12"/>
      <c r="V188" s="13"/>
      <c r="W188" s="13"/>
      <c r="X188" s="13"/>
      <c r="Y188" s="13"/>
      <c r="Z188" s="11"/>
      <c r="AA188" s="14">
        <v>100000</v>
      </c>
      <c r="AB188" s="14"/>
      <c r="AC188" s="14"/>
      <c r="AD188" s="14"/>
      <c r="AE188" s="14"/>
      <c r="AF188" s="14">
        <v>160000</v>
      </c>
      <c r="AG188" s="14"/>
      <c r="AH188" s="14"/>
      <c r="AI188" s="14"/>
      <c r="AJ188" s="14"/>
      <c r="AK188" s="14">
        <v>260000</v>
      </c>
      <c r="AL188" s="14"/>
      <c r="AM188" s="14"/>
      <c r="AN188" s="14"/>
      <c r="AO188" s="14">
        <v>100000</v>
      </c>
      <c r="AP188" s="14"/>
      <c r="AQ188" s="14"/>
      <c r="AR188" s="14"/>
      <c r="AS188" s="14"/>
      <c r="AT188" s="14"/>
      <c r="AU188" s="14"/>
      <c r="AV188" s="14"/>
      <c r="AW188" s="14"/>
      <c r="AX188" s="14"/>
      <c r="AY188" s="14">
        <v>251360</v>
      </c>
      <c r="AZ188" s="14"/>
      <c r="BA188" s="14"/>
      <c r="BB188" s="14"/>
      <c r="BC188" s="14">
        <v>100000</v>
      </c>
      <c r="BD188" s="14"/>
      <c r="BE188" s="14"/>
      <c r="BF188" s="14"/>
      <c r="BG188" s="14"/>
      <c r="BH188" s="14"/>
      <c r="BI188" s="14"/>
      <c r="BJ188" s="14"/>
      <c r="BK188" s="14"/>
      <c r="BL188" s="14"/>
      <c r="BM188" s="30">
        <f t="shared" si="2"/>
        <v>0.96676923076923071</v>
      </c>
    </row>
    <row r="189" spans="1:65" ht="47.25">
      <c r="A189" s="11" t="s">
        <v>208</v>
      </c>
      <c r="B189" s="12" t="s">
        <v>194</v>
      </c>
      <c r="C189" s="12" t="s">
        <v>29</v>
      </c>
      <c r="D189" s="12" t="s">
        <v>78</v>
      </c>
      <c r="E189" s="12" t="s">
        <v>34</v>
      </c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 t="s">
        <v>36</v>
      </c>
      <c r="U189" s="12"/>
      <c r="V189" s="13"/>
      <c r="W189" s="13"/>
      <c r="X189" s="13"/>
      <c r="Y189" s="13"/>
      <c r="Z189" s="11"/>
      <c r="AA189" s="14">
        <v>100000</v>
      </c>
      <c r="AB189" s="14"/>
      <c r="AC189" s="14"/>
      <c r="AD189" s="14"/>
      <c r="AE189" s="14"/>
      <c r="AF189" s="14">
        <v>160000</v>
      </c>
      <c r="AG189" s="14"/>
      <c r="AH189" s="14"/>
      <c r="AI189" s="14"/>
      <c r="AJ189" s="14"/>
      <c r="AK189" s="14">
        <v>260000</v>
      </c>
      <c r="AL189" s="14"/>
      <c r="AM189" s="14"/>
      <c r="AN189" s="14"/>
      <c r="AO189" s="14">
        <v>100000</v>
      </c>
      <c r="AP189" s="14"/>
      <c r="AQ189" s="14"/>
      <c r="AR189" s="14"/>
      <c r="AS189" s="14"/>
      <c r="AT189" s="14"/>
      <c r="AU189" s="14"/>
      <c r="AV189" s="14"/>
      <c r="AW189" s="14"/>
      <c r="AX189" s="14"/>
      <c r="AY189" s="14">
        <v>251360</v>
      </c>
      <c r="AZ189" s="14"/>
      <c r="BA189" s="14"/>
      <c r="BB189" s="14"/>
      <c r="BC189" s="14">
        <v>100000</v>
      </c>
      <c r="BD189" s="14"/>
      <c r="BE189" s="14"/>
      <c r="BF189" s="14"/>
      <c r="BG189" s="14"/>
      <c r="BH189" s="14"/>
      <c r="BI189" s="14"/>
      <c r="BJ189" s="14"/>
      <c r="BK189" s="14"/>
      <c r="BL189" s="14"/>
      <c r="BM189" s="30">
        <f t="shared" si="2"/>
        <v>0.96676923076923071</v>
      </c>
    </row>
    <row r="190" spans="1:65" ht="31.5">
      <c r="A190" s="7" t="s">
        <v>46</v>
      </c>
      <c r="B190" s="8" t="s">
        <v>194</v>
      </c>
      <c r="C190" s="8" t="s">
        <v>29</v>
      </c>
      <c r="D190" s="8" t="s">
        <v>78</v>
      </c>
      <c r="E190" s="8" t="s">
        <v>47</v>
      </c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9"/>
      <c r="W190" s="9"/>
      <c r="X190" s="9"/>
      <c r="Y190" s="9"/>
      <c r="Z190" s="7"/>
      <c r="AA190" s="10">
        <v>750600</v>
      </c>
      <c r="AB190" s="10"/>
      <c r="AC190" s="10"/>
      <c r="AD190" s="10"/>
      <c r="AE190" s="10"/>
      <c r="AF190" s="10">
        <v>165100</v>
      </c>
      <c r="AG190" s="10"/>
      <c r="AH190" s="10"/>
      <c r="AI190" s="10"/>
      <c r="AJ190" s="10"/>
      <c r="AK190" s="10">
        <v>915700</v>
      </c>
      <c r="AL190" s="10"/>
      <c r="AM190" s="10"/>
      <c r="AN190" s="10"/>
      <c r="AO190" s="10">
        <v>750600</v>
      </c>
      <c r="AP190" s="10"/>
      <c r="AQ190" s="10"/>
      <c r="AR190" s="10"/>
      <c r="AS190" s="10"/>
      <c r="AT190" s="10"/>
      <c r="AU190" s="10"/>
      <c r="AV190" s="10"/>
      <c r="AW190" s="10"/>
      <c r="AX190" s="10"/>
      <c r="AY190" s="10">
        <f>AY191+AY193+AY195</f>
        <v>849709.89999999991</v>
      </c>
      <c r="AZ190" s="10"/>
      <c r="BA190" s="10"/>
      <c r="BB190" s="10"/>
      <c r="BC190" s="10">
        <v>750600</v>
      </c>
      <c r="BD190" s="10"/>
      <c r="BE190" s="10"/>
      <c r="BF190" s="10"/>
      <c r="BG190" s="10"/>
      <c r="BH190" s="10"/>
      <c r="BI190" s="10"/>
      <c r="BJ190" s="10"/>
      <c r="BK190" s="10"/>
      <c r="BL190" s="10"/>
      <c r="BM190" s="30">
        <f t="shared" si="2"/>
        <v>0.92793480397510086</v>
      </c>
    </row>
    <row r="191" spans="1:65" ht="126">
      <c r="A191" s="16" t="s">
        <v>216</v>
      </c>
      <c r="B191" s="12" t="s">
        <v>194</v>
      </c>
      <c r="C191" s="12" t="s">
        <v>29</v>
      </c>
      <c r="D191" s="12" t="s">
        <v>78</v>
      </c>
      <c r="E191" s="12" t="s">
        <v>47</v>
      </c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 t="s">
        <v>211</v>
      </c>
      <c r="U191" s="12"/>
      <c r="V191" s="13"/>
      <c r="W191" s="13"/>
      <c r="X191" s="13"/>
      <c r="Y191" s="13"/>
      <c r="Z191" s="11"/>
      <c r="AA191" s="14"/>
      <c r="AB191" s="14"/>
      <c r="AC191" s="14"/>
      <c r="AD191" s="14"/>
      <c r="AE191" s="14"/>
      <c r="AF191" s="14">
        <v>324634.78000000003</v>
      </c>
      <c r="AG191" s="14"/>
      <c r="AH191" s="14"/>
      <c r="AI191" s="14"/>
      <c r="AJ191" s="14"/>
      <c r="AK191" s="14">
        <v>324634.78000000003</v>
      </c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>
        <f>AY192</f>
        <v>274890.59999999998</v>
      </c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30">
        <f t="shared" si="2"/>
        <v>0.84676879045430664</v>
      </c>
    </row>
    <row r="192" spans="1:65" ht="47.25">
      <c r="A192" s="11" t="s">
        <v>212</v>
      </c>
      <c r="B192" s="12" t="s">
        <v>194</v>
      </c>
      <c r="C192" s="12" t="s">
        <v>29</v>
      </c>
      <c r="D192" s="12" t="s">
        <v>78</v>
      </c>
      <c r="E192" s="12" t="s">
        <v>47</v>
      </c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 t="s">
        <v>43</v>
      </c>
      <c r="U192" s="12"/>
      <c r="V192" s="13"/>
      <c r="W192" s="13"/>
      <c r="X192" s="13"/>
      <c r="Y192" s="13"/>
      <c r="Z192" s="11"/>
      <c r="AA192" s="14"/>
      <c r="AB192" s="14"/>
      <c r="AC192" s="14"/>
      <c r="AD192" s="14"/>
      <c r="AE192" s="14"/>
      <c r="AF192" s="14">
        <v>324634.78000000003</v>
      </c>
      <c r="AG192" s="14"/>
      <c r="AH192" s="14"/>
      <c r="AI192" s="14"/>
      <c r="AJ192" s="14"/>
      <c r="AK192" s="14">
        <v>324634.78000000003</v>
      </c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>
        <f>211129.5+63761.1</f>
        <v>274890.59999999998</v>
      </c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30">
        <f t="shared" si="2"/>
        <v>0.84676879045430664</v>
      </c>
    </row>
    <row r="193" spans="1:65" ht="78.75">
      <c r="A193" s="11" t="s">
        <v>217</v>
      </c>
      <c r="B193" s="12" t="s">
        <v>194</v>
      </c>
      <c r="C193" s="12" t="s">
        <v>29</v>
      </c>
      <c r="D193" s="12" t="s">
        <v>78</v>
      </c>
      <c r="E193" s="12" t="s">
        <v>47</v>
      </c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 t="s">
        <v>207</v>
      </c>
      <c r="U193" s="12"/>
      <c r="V193" s="13"/>
      <c r="W193" s="13"/>
      <c r="X193" s="13"/>
      <c r="Y193" s="13"/>
      <c r="Z193" s="11"/>
      <c r="AA193" s="14">
        <v>740600</v>
      </c>
      <c r="AB193" s="14"/>
      <c r="AC193" s="14"/>
      <c r="AD193" s="14"/>
      <c r="AE193" s="14"/>
      <c r="AF193" s="14">
        <v>-159534.78</v>
      </c>
      <c r="AG193" s="14"/>
      <c r="AH193" s="14"/>
      <c r="AI193" s="14"/>
      <c r="AJ193" s="14"/>
      <c r="AK193" s="14">
        <v>581065.22</v>
      </c>
      <c r="AL193" s="14"/>
      <c r="AM193" s="14"/>
      <c r="AN193" s="14"/>
      <c r="AO193" s="14">
        <v>740600</v>
      </c>
      <c r="AP193" s="14"/>
      <c r="AQ193" s="14"/>
      <c r="AR193" s="14"/>
      <c r="AS193" s="14"/>
      <c r="AT193" s="14"/>
      <c r="AU193" s="14"/>
      <c r="AV193" s="14"/>
      <c r="AW193" s="14"/>
      <c r="AX193" s="14"/>
      <c r="AY193" s="14">
        <v>565063.19999999995</v>
      </c>
      <c r="AZ193" s="14"/>
      <c r="BA193" s="14"/>
      <c r="BB193" s="14"/>
      <c r="BC193" s="14">
        <v>740600</v>
      </c>
      <c r="BD193" s="14"/>
      <c r="BE193" s="14"/>
      <c r="BF193" s="14"/>
      <c r="BG193" s="14"/>
      <c r="BH193" s="14"/>
      <c r="BI193" s="14"/>
      <c r="BJ193" s="14"/>
      <c r="BK193" s="14"/>
      <c r="BL193" s="14"/>
      <c r="BM193" s="30">
        <f t="shared" si="2"/>
        <v>0.97246088829753052</v>
      </c>
    </row>
    <row r="194" spans="1:65" ht="47.25">
      <c r="A194" s="11" t="s">
        <v>208</v>
      </c>
      <c r="B194" s="12" t="s">
        <v>194</v>
      </c>
      <c r="C194" s="12" t="s">
        <v>29</v>
      </c>
      <c r="D194" s="12" t="s">
        <v>78</v>
      </c>
      <c r="E194" s="12" t="s">
        <v>47</v>
      </c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 t="s">
        <v>36</v>
      </c>
      <c r="U194" s="12"/>
      <c r="V194" s="13"/>
      <c r="W194" s="13"/>
      <c r="X194" s="13"/>
      <c r="Y194" s="13"/>
      <c r="Z194" s="11"/>
      <c r="AA194" s="14">
        <v>740600</v>
      </c>
      <c r="AB194" s="14"/>
      <c r="AC194" s="14"/>
      <c r="AD194" s="14"/>
      <c r="AE194" s="14"/>
      <c r="AF194" s="14">
        <v>-159534.78</v>
      </c>
      <c r="AG194" s="14"/>
      <c r="AH194" s="14"/>
      <c r="AI194" s="14"/>
      <c r="AJ194" s="14"/>
      <c r="AK194" s="14">
        <v>581065.22</v>
      </c>
      <c r="AL194" s="14"/>
      <c r="AM194" s="14"/>
      <c r="AN194" s="14"/>
      <c r="AO194" s="14">
        <v>740600</v>
      </c>
      <c r="AP194" s="14"/>
      <c r="AQ194" s="14"/>
      <c r="AR194" s="14"/>
      <c r="AS194" s="14"/>
      <c r="AT194" s="14"/>
      <c r="AU194" s="14"/>
      <c r="AV194" s="14"/>
      <c r="AW194" s="14"/>
      <c r="AX194" s="14"/>
      <c r="AY194" s="14">
        <v>565063.19999999995</v>
      </c>
      <c r="AZ194" s="14"/>
      <c r="BA194" s="14"/>
      <c r="BB194" s="14"/>
      <c r="BC194" s="14">
        <v>740600</v>
      </c>
      <c r="BD194" s="14"/>
      <c r="BE194" s="14"/>
      <c r="BF194" s="14"/>
      <c r="BG194" s="14"/>
      <c r="BH194" s="14"/>
      <c r="BI194" s="14"/>
      <c r="BJ194" s="14"/>
      <c r="BK194" s="14"/>
      <c r="BL194" s="14"/>
      <c r="BM194" s="30">
        <f t="shared" si="2"/>
        <v>0.97246088829753052</v>
      </c>
    </row>
    <row r="195" spans="1:65" ht="47.25">
      <c r="A195" s="11" t="s">
        <v>222</v>
      </c>
      <c r="B195" s="12" t="s">
        <v>194</v>
      </c>
      <c r="C195" s="12" t="s">
        <v>29</v>
      </c>
      <c r="D195" s="12" t="s">
        <v>78</v>
      </c>
      <c r="E195" s="12" t="s">
        <v>47</v>
      </c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 t="s">
        <v>223</v>
      </c>
      <c r="U195" s="12"/>
      <c r="V195" s="13"/>
      <c r="W195" s="13"/>
      <c r="X195" s="13"/>
      <c r="Y195" s="13"/>
      <c r="Z195" s="11"/>
      <c r="AA195" s="14">
        <v>10000</v>
      </c>
      <c r="AB195" s="14"/>
      <c r="AC195" s="14"/>
      <c r="AD195" s="14"/>
      <c r="AE195" s="14"/>
      <c r="AF195" s="14"/>
      <c r="AG195" s="14"/>
      <c r="AH195" s="14"/>
      <c r="AI195" s="14"/>
      <c r="AJ195" s="14"/>
      <c r="AK195" s="14">
        <v>10000</v>
      </c>
      <c r="AL195" s="14"/>
      <c r="AM195" s="14"/>
      <c r="AN195" s="14"/>
      <c r="AO195" s="14">
        <v>10000</v>
      </c>
      <c r="AP195" s="14"/>
      <c r="AQ195" s="14"/>
      <c r="AR195" s="14"/>
      <c r="AS195" s="14"/>
      <c r="AT195" s="14"/>
      <c r="AU195" s="14"/>
      <c r="AV195" s="14"/>
      <c r="AW195" s="14"/>
      <c r="AX195" s="14"/>
      <c r="AY195" s="14">
        <v>9756.1</v>
      </c>
      <c r="AZ195" s="14"/>
      <c r="BA195" s="14"/>
      <c r="BB195" s="14"/>
      <c r="BC195" s="14">
        <v>10000</v>
      </c>
      <c r="BD195" s="14"/>
      <c r="BE195" s="14"/>
      <c r="BF195" s="14"/>
      <c r="BG195" s="14"/>
      <c r="BH195" s="14"/>
      <c r="BI195" s="14"/>
      <c r="BJ195" s="14"/>
      <c r="BK195" s="14"/>
      <c r="BL195" s="14"/>
      <c r="BM195" s="30">
        <f t="shared" ref="BM195:BM199" si="3">AY195/AK195</f>
        <v>0.97561000000000009</v>
      </c>
    </row>
    <row r="196" spans="1:65" ht="31.5">
      <c r="A196" s="11" t="s">
        <v>224</v>
      </c>
      <c r="B196" s="12" t="s">
        <v>194</v>
      </c>
      <c r="C196" s="12" t="s">
        <v>29</v>
      </c>
      <c r="D196" s="12" t="s">
        <v>78</v>
      </c>
      <c r="E196" s="12" t="s">
        <v>47</v>
      </c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 t="s">
        <v>54</v>
      </c>
      <c r="U196" s="12"/>
      <c r="V196" s="13"/>
      <c r="W196" s="13"/>
      <c r="X196" s="13"/>
      <c r="Y196" s="13"/>
      <c r="Z196" s="11"/>
      <c r="AA196" s="14">
        <v>10000</v>
      </c>
      <c r="AB196" s="14"/>
      <c r="AC196" s="14"/>
      <c r="AD196" s="14"/>
      <c r="AE196" s="14"/>
      <c r="AF196" s="14"/>
      <c r="AG196" s="14"/>
      <c r="AH196" s="14"/>
      <c r="AI196" s="14"/>
      <c r="AJ196" s="14"/>
      <c r="AK196" s="14">
        <v>10000</v>
      </c>
      <c r="AL196" s="14"/>
      <c r="AM196" s="14"/>
      <c r="AN196" s="14"/>
      <c r="AO196" s="14">
        <v>10000</v>
      </c>
      <c r="AP196" s="14"/>
      <c r="AQ196" s="14"/>
      <c r="AR196" s="14"/>
      <c r="AS196" s="14"/>
      <c r="AT196" s="14"/>
      <c r="AU196" s="14"/>
      <c r="AV196" s="14"/>
      <c r="AW196" s="14"/>
      <c r="AX196" s="14"/>
      <c r="AY196" s="14">
        <v>9756.1</v>
      </c>
      <c r="AZ196" s="14"/>
      <c r="BA196" s="14"/>
      <c r="BB196" s="14"/>
      <c r="BC196" s="14">
        <v>10000</v>
      </c>
      <c r="BD196" s="14"/>
      <c r="BE196" s="14"/>
      <c r="BF196" s="14"/>
      <c r="BG196" s="14"/>
      <c r="BH196" s="14"/>
      <c r="BI196" s="14"/>
      <c r="BJ196" s="14"/>
      <c r="BK196" s="14"/>
      <c r="BL196" s="14"/>
      <c r="BM196" s="30">
        <f t="shared" si="3"/>
        <v>0.97561000000000009</v>
      </c>
    </row>
    <row r="197" spans="1:65" ht="63">
      <c r="A197" s="7" t="s">
        <v>196</v>
      </c>
      <c r="B197" s="8" t="s">
        <v>194</v>
      </c>
      <c r="C197" s="8" t="s">
        <v>29</v>
      </c>
      <c r="D197" s="8" t="s">
        <v>78</v>
      </c>
      <c r="E197" s="8" t="s">
        <v>197</v>
      </c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9"/>
      <c r="W197" s="9"/>
      <c r="X197" s="9"/>
      <c r="Y197" s="9"/>
      <c r="Z197" s="7"/>
      <c r="AA197" s="10">
        <v>20800</v>
      </c>
      <c r="AB197" s="10"/>
      <c r="AC197" s="10"/>
      <c r="AD197" s="10"/>
      <c r="AE197" s="10"/>
      <c r="AF197" s="10"/>
      <c r="AG197" s="10"/>
      <c r="AH197" s="10"/>
      <c r="AI197" s="10"/>
      <c r="AJ197" s="10"/>
      <c r="AK197" s="10">
        <v>20800</v>
      </c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>
        <v>20800</v>
      </c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30">
        <f t="shared" si="3"/>
        <v>1</v>
      </c>
    </row>
    <row r="198" spans="1:65" ht="78.75">
      <c r="A198" s="11" t="s">
        <v>268</v>
      </c>
      <c r="B198" s="12" t="s">
        <v>194</v>
      </c>
      <c r="C198" s="12" t="s">
        <v>29</v>
      </c>
      <c r="D198" s="12" t="s">
        <v>78</v>
      </c>
      <c r="E198" s="12" t="s">
        <v>197</v>
      </c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 t="s">
        <v>226</v>
      </c>
      <c r="U198" s="12"/>
      <c r="V198" s="13"/>
      <c r="W198" s="13"/>
      <c r="X198" s="13"/>
      <c r="Y198" s="13"/>
      <c r="Z198" s="11"/>
      <c r="AA198" s="14">
        <v>20800</v>
      </c>
      <c r="AB198" s="14"/>
      <c r="AC198" s="14"/>
      <c r="AD198" s="14"/>
      <c r="AE198" s="14"/>
      <c r="AF198" s="14"/>
      <c r="AG198" s="14"/>
      <c r="AH198" s="14"/>
      <c r="AI198" s="14"/>
      <c r="AJ198" s="14"/>
      <c r="AK198" s="14">
        <v>20800</v>
      </c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>
        <v>20800</v>
      </c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30">
        <f t="shared" si="3"/>
        <v>1</v>
      </c>
    </row>
    <row r="199" spans="1:65" ht="15.75">
      <c r="A199" s="11" t="s">
        <v>227</v>
      </c>
      <c r="B199" s="12" t="s">
        <v>194</v>
      </c>
      <c r="C199" s="12" t="s">
        <v>29</v>
      </c>
      <c r="D199" s="12" t="s">
        <v>78</v>
      </c>
      <c r="E199" s="12" t="s">
        <v>197</v>
      </c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 t="s">
        <v>58</v>
      </c>
      <c r="U199" s="12"/>
      <c r="V199" s="13"/>
      <c r="W199" s="13"/>
      <c r="X199" s="13"/>
      <c r="Y199" s="13"/>
      <c r="Z199" s="11"/>
      <c r="AA199" s="14">
        <v>20800</v>
      </c>
      <c r="AB199" s="14"/>
      <c r="AC199" s="14"/>
      <c r="AD199" s="14"/>
      <c r="AE199" s="14"/>
      <c r="AF199" s="14"/>
      <c r="AG199" s="14"/>
      <c r="AH199" s="14"/>
      <c r="AI199" s="14"/>
      <c r="AJ199" s="14"/>
      <c r="AK199" s="14">
        <v>20800</v>
      </c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>
        <v>20800</v>
      </c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30">
        <f t="shared" si="3"/>
        <v>1</v>
      </c>
    </row>
    <row r="200" spans="1:65" ht="10.15" customHeight="1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24"/>
    </row>
    <row r="201" spans="1:65" ht="10.15" customHeight="1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24"/>
    </row>
    <row r="202" spans="1:65" ht="10.15" customHeight="1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24"/>
    </row>
    <row r="203" spans="1:65" ht="10.15" customHeight="1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24"/>
    </row>
    <row r="204" spans="1:65" ht="10.15" customHeight="1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24"/>
    </row>
    <row r="205" spans="1:65" ht="10.15" customHeight="1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24"/>
    </row>
    <row r="206" spans="1:65" ht="10.15" customHeight="1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24"/>
    </row>
    <row r="207" spans="1:65" ht="10.15" customHeight="1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24"/>
    </row>
    <row r="208" spans="1:65" ht="10.15" customHeight="1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24"/>
    </row>
    <row r="209" spans="1:65" ht="10.15" customHeight="1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24"/>
    </row>
    <row r="210" spans="1:65" ht="10.15" customHeight="1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24"/>
    </row>
    <row r="211" spans="1:65" ht="10.15" customHeight="1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24"/>
    </row>
    <row r="212" spans="1:65" ht="10.15" customHeight="1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24"/>
    </row>
    <row r="213" spans="1:65" ht="10.15" customHeight="1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24"/>
    </row>
    <row r="214" spans="1:65" ht="10.15" customHeight="1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24"/>
    </row>
    <row r="215" spans="1:65" ht="10.15" customHeight="1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24"/>
    </row>
    <row r="216" spans="1:65" ht="10.15" customHeight="1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24"/>
    </row>
    <row r="217" spans="1:65" ht="10.15" customHeight="1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24"/>
    </row>
    <row r="218" spans="1:65" ht="10.15" customHeight="1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24"/>
    </row>
    <row r="219" spans="1:65" ht="10.15" customHeight="1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24"/>
    </row>
    <row r="220" spans="1:65" ht="10.15" customHeight="1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24"/>
    </row>
    <row r="221" spans="1:65" ht="10.15" customHeight="1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24"/>
    </row>
    <row r="222" spans="1:65" ht="10.15" customHeight="1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24"/>
    </row>
    <row r="223" spans="1:65" ht="10.15" customHeight="1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24"/>
    </row>
    <row r="224" spans="1:65" ht="10.15" customHeight="1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24"/>
    </row>
    <row r="225" spans="1:65" ht="10.15" customHeight="1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24"/>
    </row>
    <row r="226" spans="1:65" ht="10.15" customHeight="1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24"/>
    </row>
    <row r="227" spans="1:65" ht="10.15" customHeight="1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24"/>
    </row>
    <row r="228" spans="1:65" ht="10.15" customHeight="1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24"/>
    </row>
    <row r="229" spans="1:65" ht="10.15" customHeight="1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24"/>
    </row>
    <row r="230" spans="1:65" ht="10.15" customHeight="1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24"/>
    </row>
    <row r="231" spans="1:65" ht="10.15" customHeight="1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24"/>
    </row>
    <row r="232" spans="1:65" ht="10.15" customHeight="1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24"/>
    </row>
    <row r="233" spans="1:65" ht="10.15" customHeight="1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24"/>
    </row>
    <row r="234" spans="1:65" ht="10.15" customHeight="1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24"/>
    </row>
    <row r="235" spans="1:65" ht="10.15" customHeight="1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24"/>
    </row>
    <row r="236" spans="1:65" ht="10.15" customHeight="1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24"/>
    </row>
    <row r="237" spans="1:65" ht="10.15" customHeight="1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24"/>
    </row>
    <row r="238" spans="1:65" ht="10.15" customHeight="1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24"/>
    </row>
    <row r="239" spans="1:65" ht="10.15" customHeight="1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24"/>
    </row>
    <row r="240" spans="1:65" ht="10.15" customHeight="1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24"/>
    </row>
    <row r="241" spans="1:65" ht="10.15" customHeight="1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24"/>
    </row>
    <row r="242" spans="1:65" ht="10.15" customHeight="1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24"/>
    </row>
    <row r="243" spans="1:65" ht="10.15" customHeight="1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24"/>
    </row>
    <row r="244" spans="1:65" ht="10.15" customHeight="1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24"/>
    </row>
    <row r="245" spans="1:65" ht="10.15" customHeight="1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24"/>
    </row>
    <row r="246" spans="1:65" ht="10.15" customHeight="1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24"/>
    </row>
    <row r="247" spans="1:65" ht="10.15" customHeight="1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24"/>
    </row>
    <row r="248" spans="1:65" ht="10.15" customHeight="1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24"/>
    </row>
    <row r="249" spans="1:65" ht="10.15" customHeight="1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24"/>
    </row>
    <row r="250" spans="1:65" ht="10.15" customHeight="1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24"/>
    </row>
    <row r="251" spans="1:65" ht="10.15" customHeight="1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24"/>
    </row>
    <row r="252" spans="1:65" ht="10.15" customHeight="1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24"/>
    </row>
    <row r="253" spans="1:65" ht="10.15" customHeight="1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24"/>
    </row>
    <row r="254" spans="1:65" ht="10.15" customHeight="1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24"/>
    </row>
    <row r="255" spans="1:65" ht="10.15" customHeight="1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24"/>
    </row>
    <row r="256" spans="1:65" ht="10.15" customHeight="1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24"/>
    </row>
    <row r="257" spans="1:65" ht="10.15" customHeight="1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24"/>
    </row>
    <row r="258" spans="1:65" ht="10.15" customHeight="1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24"/>
    </row>
    <row r="259" spans="1:65" ht="10.15" customHeight="1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24"/>
    </row>
    <row r="260" spans="1:65" ht="10.15" customHeight="1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24"/>
    </row>
    <row r="261" spans="1:65" ht="10.15" customHeight="1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24"/>
    </row>
    <row r="262" spans="1:65" ht="10.15" customHeight="1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24"/>
    </row>
    <row r="263" spans="1:65" ht="10.15" customHeight="1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24"/>
    </row>
    <row r="264" spans="1:65" ht="10.15" customHeight="1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24"/>
    </row>
    <row r="265" spans="1:65" ht="10.15" customHeight="1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24"/>
    </row>
    <row r="266" spans="1:65" ht="10.15" customHeight="1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24"/>
    </row>
    <row r="267" spans="1:65" ht="10.15" customHeight="1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24"/>
    </row>
    <row r="268" spans="1:65" ht="10.15" customHeight="1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24"/>
    </row>
    <row r="269" spans="1:65" ht="10.15" customHeight="1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24"/>
    </row>
    <row r="270" spans="1:65" ht="10.15" customHeight="1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24"/>
    </row>
    <row r="271" spans="1:65" ht="10.15" customHeight="1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24"/>
    </row>
    <row r="272" spans="1:65" ht="10.15" customHeight="1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24"/>
    </row>
    <row r="273" spans="1:65" ht="10.15" customHeight="1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24"/>
    </row>
    <row r="274" spans="1:65" ht="10.15" customHeight="1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24"/>
    </row>
    <row r="275" spans="1:65" ht="10.15" customHeight="1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19"/>
      <c r="BI275" s="19"/>
      <c r="BJ275" s="19"/>
      <c r="BK275" s="19"/>
      <c r="BL275" s="19"/>
      <c r="BM275" s="24"/>
    </row>
    <row r="276" spans="1:65" ht="10.15" customHeight="1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/>
      <c r="BM276" s="24"/>
    </row>
    <row r="277" spans="1:65" ht="10.15" customHeight="1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24"/>
    </row>
    <row r="278" spans="1:65" ht="10.15" customHeight="1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  <c r="BL278" s="19"/>
      <c r="BM278" s="24"/>
    </row>
    <row r="279" spans="1:65" ht="10.15" customHeight="1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  <c r="BI279" s="19"/>
      <c r="BJ279" s="19"/>
      <c r="BK279" s="19"/>
      <c r="BL279" s="19"/>
      <c r="BM279" s="24"/>
    </row>
    <row r="280" spans="1:65" ht="10.15" customHeight="1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  <c r="BM280" s="24"/>
    </row>
    <row r="281" spans="1:65" ht="10.15" customHeight="1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  <c r="BH281" s="19"/>
      <c r="BI281" s="19"/>
      <c r="BJ281" s="19"/>
      <c r="BK281" s="19"/>
      <c r="BL281" s="19"/>
      <c r="BM281" s="24"/>
    </row>
    <row r="282" spans="1:65" ht="10.15" customHeight="1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24"/>
    </row>
    <row r="283" spans="1:65" ht="10.15" customHeight="1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  <c r="BH283" s="19"/>
      <c r="BI283" s="19"/>
      <c r="BJ283" s="19"/>
      <c r="BK283" s="19"/>
      <c r="BL283" s="19"/>
      <c r="BM283" s="24"/>
    </row>
    <row r="284" spans="1:65" ht="10.15" customHeight="1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  <c r="BK284" s="19"/>
      <c r="BL284" s="19"/>
      <c r="BM284" s="24"/>
    </row>
    <row r="285" spans="1:65" ht="10.15" customHeight="1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  <c r="BJ285" s="19"/>
      <c r="BK285" s="19"/>
      <c r="BL285" s="19"/>
      <c r="BM285" s="24"/>
    </row>
    <row r="286" spans="1:65" ht="10.15" customHeight="1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  <c r="BH286" s="19"/>
      <c r="BI286" s="19"/>
      <c r="BJ286" s="19"/>
      <c r="BK286" s="19"/>
      <c r="BL286" s="19"/>
      <c r="BM286" s="24"/>
    </row>
    <row r="287" spans="1:65" ht="10.15" customHeight="1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  <c r="BL287" s="19"/>
      <c r="BM287" s="24"/>
    </row>
    <row r="288" spans="1:65" ht="10.15" customHeight="1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24"/>
    </row>
    <row r="289" spans="1:65" ht="10.15" customHeight="1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  <c r="BJ289" s="19"/>
      <c r="BK289" s="19"/>
      <c r="BL289" s="19"/>
      <c r="BM289" s="24"/>
    </row>
    <row r="290" spans="1:65" ht="10.15" customHeight="1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  <c r="BH290" s="19"/>
      <c r="BI290" s="19"/>
      <c r="BJ290" s="19"/>
      <c r="BK290" s="19"/>
      <c r="BL290" s="19"/>
      <c r="BM290" s="24"/>
    </row>
    <row r="291" spans="1:65" ht="10.15" customHeight="1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  <c r="BJ291" s="19"/>
      <c r="BK291" s="19"/>
      <c r="BL291" s="19"/>
      <c r="BM291" s="24"/>
    </row>
  </sheetData>
  <mergeCells count="56">
    <mergeCell ref="U15:U16"/>
    <mergeCell ref="E15:S16"/>
    <mergeCell ref="BQ15:BQ16"/>
    <mergeCell ref="A15:A16"/>
    <mergeCell ref="Z15:Z16"/>
    <mergeCell ref="AK15:AK16"/>
    <mergeCell ref="AF15:AF16"/>
    <mergeCell ref="AA15:AA16"/>
    <mergeCell ref="AE15:AE16"/>
    <mergeCell ref="AD15:AD16"/>
    <mergeCell ref="AC15:AC16"/>
    <mergeCell ref="AB15:AB16"/>
    <mergeCell ref="AL15:AL16"/>
    <mergeCell ref="AG15:AG16"/>
    <mergeCell ref="AH15:AH16"/>
    <mergeCell ref="AI15:AI16"/>
    <mergeCell ref="BN15:BN16"/>
    <mergeCell ref="BI15:BI16"/>
    <mergeCell ref="X15:X16"/>
    <mergeCell ref="BC15:BC16"/>
    <mergeCell ref="AT15:AT16"/>
    <mergeCell ref="AO15:AO16"/>
    <mergeCell ref="AJ15:AJ16"/>
    <mergeCell ref="AN15:AN16"/>
    <mergeCell ref="BP15:BP16"/>
    <mergeCell ref="AS15:AS16"/>
    <mergeCell ref="AZ15:AZ16"/>
    <mergeCell ref="V15:V16"/>
    <mergeCell ref="BH15:BH16"/>
    <mergeCell ref="AY15:AY16"/>
    <mergeCell ref="W15:W16"/>
    <mergeCell ref="AW15:AW16"/>
    <mergeCell ref="BO15:BO16"/>
    <mergeCell ref="Y15:Y16"/>
    <mergeCell ref="BA15:BA16"/>
    <mergeCell ref="BD15:BD16"/>
    <mergeCell ref="AP15:AP16"/>
    <mergeCell ref="AR15:AR16"/>
    <mergeCell ref="BF15:BF16"/>
    <mergeCell ref="BL15:BL16"/>
    <mergeCell ref="A12:BM12"/>
    <mergeCell ref="BJ15:BJ16"/>
    <mergeCell ref="T15:T16"/>
    <mergeCell ref="AU15:AU16"/>
    <mergeCell ref="BB15:BB16"/>
    <mergeCell ref="B15:B16"/>
    <mergeCell ref="C15:C16"/>
    <mergeCell ref="BE15:BE16"/>
    <mergeCell ref="AQ15:AQ16"/>
    <mergeCell ref="BK15:BK16"/>
    <mergeCell ref="BG15:BG16"/>
    <mergeCell ref="AM15:AM16"/>
    <mergeCell ref="BM15:BM16"/>
    <mergeCell ref="AX15:AX16"/>
    <mergeCell ref="AV15:AV16"/>
    <mergeCell ref="D15:D16"/>
  </mergeCells>
  <pageMargins left="1.1811023622047245" right="0.39370078740157483" top="0.78740157480314965" bottom="0.78740157480314965" header="0" footer="0"/>
  <pageSetup paperSize="9" scale="51" fitToHeight="1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rep:2.54.0.1116</dc:description>
  <cp:lastModifiedBy>Yuliya BUHGALTER</cp:lastModifiedBy>
  <cp:lastPrinted>2022-12-20T09:24:25Z</cp:lastPrinted>
  <dcterms:created xsi:type="dcterms:W3CDTF">2022-08-09T10:47:52Z</dcterms:created>
  <dcterms:modified xsi:type="dcterms:W3CDTF">2023-07-05T15:08:53Z</dcterms:modified>
</cp:coreProperties>
</file>